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peter/Desktop/"/>
    </mc:Choice>
  </mc:AlternateContent>
  <xr:revisionPtr revIDLastSave="0" documentId="13_ncr:1_{F7E1DE99-1E17-6A4C-B904-DCFCE4D5DB3C}" xr6:coauthVersionLast="45" xr6:coauthVersionMax="45" xr10:uidLastSave="{00000000-0000-0000-0000-000000000000}"/>
  <bookViews>
    <workbookView xWindow="0" yWindow="460" windowWidth="28800" windowHeight="16240" activeTab="1" xr2:uid="{00000000-000D-0000-FFFF-FFFF00000000}"/>
  </bookViews>
  <sheets>
    <sheet name="Hanging Plot" sheetId="1" r:id="rId1"/>
    <sheet name="LX Weights" sheetId="2" r:id="rId2"/>
  </sheets>
  <definedNames>
    <definedName name="_xlnm.Print_Area" localSheetId="0">'Hanging Plot'!$A$1:$M$56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6" i="2" l="1"/>
  <c r="W56" i="2"/>
  <c r="U56" i="2"/>
  <c r="S56" i="2"/>
  <c r="Q56" i="2"/>
  <c r="M56" i="2"/>
  <c r="K56" i="2"/>
  <c r="I56" i="2"/>
  <c r="G56" i="2"/>
  <c r="G60" i="2"/>
  <c r="U60" i="2"/>
  <c r="U2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T57" i="2"/>
  <c r="G21" i="1"/>
  <c r="W60" i="2"/>
  <c r="S60" i="2"/>
  <c r="Q60" i="2"/>
  <c r="O60" i="2"/>
  <c r="M60" i="2"/>
  <c r="K60" i="2"/>
  <c r="I60" i="2"/>
  <c r="N15" i="1"/>
  <c r="N14" i="1"/>
  <c r="N9" i="1"/>
  <c r="S57" i="1"/>
  <c r="S56" i="1"/>
  <c r="S55" i="1"/>
  <c r="S54" i="1"/>
  <c r="S53" i="1"/>
  <c r="Q2" i="2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P57" i="2"/>
  <c r="G25" i="1"/>
  <c r="M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L57" i="2"/>
  <c r="G39" i="1"/>
  <c r="K2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J57" i="2"/>
  <c r="G42" i="1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H57" i="2"/>
  <c r="G50" i="1"/>
  <c r="P50" i="1" s="1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F57" i="2"/>
  <c r="G51" i="1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2" i="2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2" i="2"/>
  <c r="O3" i="2"/>
  <c r="O4" i="2"/>
  <c r="O5" i="2"/>
  <c r="O6" i="2"/>
  <c r="O7" i="2"/>
  <c r="O8" i="2"/>
  <c r="O9" i="2"/>
  <c r="O10" i="2"/>
  <c r="O2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N57" i="2"/>
  <c r="G30" i="1"/>
  <c r="N30" i="1" s="1"/>
  <c r="R57" i="2"/>
  <c r="V57" i="2"/>
  <c r="G19" i="1"/>
  <c r="O6" i="1"/>
  <c r="P6" i="1" s="1"/>
  <c r="P10" i="1"/>
  <c r="P7" i="1"/>
  <c r="P8" i="1"/>
  <c r="P9" i="1"/>
  <c r="P12" i="1"/>
  <c r="P13" i="1"/>
  <c r="P14" i="1"/>
  <c r="P15" i="1"/>
  <c r="P16" i="1"/>
  <c r="P17" i="1"/>
  <c r="P18" i="1"/>
  <c r="P22" i="1"/>
  <c r="P23" i="1"/>
  <c r="P24" i="1"/>
  <c r="P25" i="1"/>
  <c r="P27" i="1"/>
  <c r="P28" i="1"/>
  <c r="P29" i="1"/>
  <c r="P31" i="1"/>
  <c r="P32" i="1"/>
  <c r="P33" i="1"/>
  <c r="P34" i="1"/>
  <c r="P35" i="1"/>
  <c r="P36" i="1"/>
  <c r="P37" i="1"/>
  <c r="P39" i="1"/>
  <c r="P40" i="1"/>
  <c r="P41" i="1"/>
  <c r="P42" i="1"/>
  <c r="P43" i="1"/>
  <c r="P44" i="1"/>
  <c r="P45" i="1"/>
  <c r="P46" i="1"/>
  <c r="P47" i="1"/>
  <c r="P48" i="1"/>
  <c r="P49" i="1"/>
  <c r="P51" i="1"/>
  <c r="P52" i="1"/>
  <c r="P53" i="1"/>
  <c r="N12" i="1"/>
  <c r="N13" i="1"/>
  <c r="N16" i="1"/>
  <c r="N17" i="1"/>
  <c r="N18" i="1"/>
  <c r="N22" i="1"/>
  <c r="N23" i="1"/>
  <c r="N24" i="1"/>
  <c r="N25" i="1"/>
  <c r="N27" i="1"/>
  <c r="N28" i="1"/>
  <c r="N29" i="1"/>
  <c r="N31" i="1"/>
  <c r="N32" i="1"/>
  <c r="N33" i="1"/>
  <c r="N34" i="1"/>
  <c r="N35" i="1"/>
  <c r="N36" i="1"/>
  <c r="N37" i="1"/>
  <c r="N39" i="1"/>
  <c r="N40" i="1"/>
  <c r="N41" i="1"/>
  <c r="N42" i="1"/>
  <c r="N43" i="1"/>
  <c r="N44" i="1"/>
  <c r="N45" i="1"/>
  <c r="N46" i="1"/>
  <c r="N47" i="1"/>
  <c r="N48" i="1"/>
  <c r="N49" i="1"/>
  <c r="N51" i="1"/>
  <c r="N52" i="1"/>
  <c r="N53" i="1"/>
  <c r="N7" i="1"/>
  <c r="N8" i="1"/>
  <c r="N10" i="1"/>
  <c r="N6" i="1"/>
  <c r="P21" i="1"/>
  <c r="N21" i="1"/>
  <c r="P19" i="1"/>
  <c r="N19" i="1"/>
  <c r="P30" i="1" l="1"/>
  <c r="N50" i="1"/>
</calcChain>
</file>

<file path=xl/sharedStrings.xml><?xml version="1.0" encoding="utf-8"?>
<sst xmlns="http://schemas.openxmlformats.org/spreadsheetml/2006/main" count="268" uniqueCount="138">
  <si>
    <t>The Angel Esmerelda - Opera 2</t>
  </si>
  <si>
    <t xml:space="preserve">    BAR No.       </t>
  </si>
  <si>
    <t>X-Mas Rig</t>
  </si>
  <si>
    <t>C/Weights</t>
  </si>
  <si>
    <t>Plan of Action</t>
  </si>
  <si>
    <t>Item</t>
  </si>
  <si>
    <t>Notes</t>
  </si>
  <si>
    <t>Calculated Weights</t>
  </si>
  <si>
    <t>Corrected Weights</t>
  </si>
  <si>
    <t>Moving Item</t>
  </si>
  <si>
    <t>Fit Up Notes</t>
  </si>
  <si>
    <t>Max Weight</t>
  </si>
  <si>
    <t>Remaining Weight</t>
  </si>
  <si>
    <t>Counter Weights</t>
  </si>
  <si>
    <t>KG Weight</t>
  </si>
  <si>
    <t>KGS</t>
  </si>
  <si>
    <t>1 Weight = 12.5kg</t>
  </si>
  <si>
    <t>CYC LX</t>
  </si>
  <si>
    <t>40 (SR UD)</t>
  </si>
  <si>
    <t>Fly Floor Masking</t>
  </si>
  <si>
    <t>DS Hemp Bar</t>
  </si>
  <si>
    <t>Full Black</t>
  </si>
  <si>
    <t>Up stage masking for cross over</t>
  </si>
  <si>
    <t>38 (SL UD)</t>
  </si>
  <si>
    <t>Gap</t>
  </si>
  <si>
    <t>Painted Cloth</t>
  </si>
  <si>
    <t>Bag and return</t>
  </si>
  <si>
    <t>Border</t>
  </si>
  <si>
    <t>Move to Bar 28</t>
  </si>
  <si>
    <t>BP</t>
  </si>
  <si>
    <t>Gauze</t>
  </si>
  <si>
    <t>Leg</t>
  </si>
  <si>
    <t>Billboard Lights</t>
  </si>
  <si>
    <t>YES</t>
  </si>
  <si>
    <t>LX 9</t>
  </si>
  <si>
    <t>Orestes Cloth</t>
  </si>
  <si>
    <t>LX 8</t>
  </si>
  <si>
    <t>KEEP</t>
  </si>
  <si>
    <t>LX 7</t>
  </si>
  <si>
    <t>LX 6</t>
  </si>
  <si>
    <t>Heart</t>
  </si>
  <si>
    <t>LX 5</t>
  </si>
  <si>
    <t>2x A12</t>
  </si>
  <si>
    <t>Rerig and Strip Bar</t>
  </si>
  <si>
    <t>LX 4</t>
  </si>
  <si>
    <t>LX 3</t>
  </si>
  <si>
    <t>Winch</t>
  </si>
  <si>
    <t>LX 2</t>
  </si>
  <si>
    <t>LX 1</t>
  </si>
  <si>
    <t xml:space="preserve"> </t>
  </si>
  <si>
    <t>Mask Iron</t>
  </si>
  <si>
    <t>ADV Bar</t>
  </si>
  <si>
    <t>Fixture Make / Type</t>
  </si>
  <si>
    <t>Fixture Model</t>
  </si>
  <si>
    <t>Weight</t>
  </si>
  <si>
    <t>Round up</t>
  </si>
  <si>
    <t>Cloth</t>
  </si>
  <si>
    <t>Weights</t>
  </si>
  <si>
    <t>ETC</t>
  </si>
  <si>
    <t>Source 4 Revolution</t>
  </si>
  <si>
    <t>Blank Module</t>
  </si>
  <si>
    <t>Half Black</t>
  </si>
  <si>
    <t>Iris Module</t>
  </si>
  <si>
    <t>Static Wheel Module</t>
  </si>
  <si>
    <t>W/ Conduit</t>
  </si>
  <si>
    <t>Rotaing Wheel Module</t>
  </si>
  <si>
    <t>Shutter Module</t>
  </si>
  <si>
    <t>I.W.B</t>
  </si>
  <si>
    <t>Lustr 2</t>
  </si>
  <si>
    <t>Tab Track</t>
  </si>
  <si>
    <t>Martin</t>
  </si>
  <si>
    <t>Mac Encore Performance Cold</t>
  </si>
  <si>
    <t>35 KG</t>
  </si>
  <si>
    <t>BP Screen</t>
  </si>
  <si>
    <t>Mac III</t>
  </si>
  <si>
    <t>53.5 KG</t>
  </si>
  <si>
    <t>55 KG</t>
  </si>
  <si>
    <t>Pair of Hard Legs</t>
  </si>
  <si>
    <t>Mac TW1</t>
  </si>
  <si>
    <t>Gazue</t>
  </si>
  <si>
    <t>Profiles</t>
  </si>
  <si>
    <t>RJ 611 SX</t>
  </si>
  <si>
    <t>RJ 613 SX</t>
  </si>
  <si>
    <t>RJ 614 SX</t>
  </si>
  <si>
    <t>RJ 614</t>
  </si>
  <si>
    <t>ETC Source 4 5º</t>
  </si>
  <si>
    <t>ETC Source 4 10º</t>
  </si>
  <si>
    <t>ETC Source 4 19º</t>
  </si>
  <si>
    <t>ETC Source 4 26º/36º/50º</t>
  </si>
  <si>
    <t>ETC Source 4 Zoom 15º-30º</t>
  </si>
  <si>
    <t>ETC Source 4 Zoom 25º-50º</t>
  </si>
  <si>
    <t>Sil 30</t>
  </si>
  <si>
    <t>Fresnels</t>
  </si>
  <si>
    <t>5KW Robert Juliat Le Cink</t>
  </si>
  <si>
    <t>5KW Arri ST5</t>
  </si>
  <si>
    <t>2KW ADB F201 (w/o bd)</t>
  </si>
  <si>
    <t>2KW ADB F201 (w/ bd)</t>
  </si>
  <si>
    <t>1.2KW ADB F101</t>
  </si>
  <si>
    <t>1KW ADB</t>
  </si>
  <si>
    <t>Patt 743</t>
  </si>
  <si>
    <t>PCs</t>
  </si>
  <si>
    <t>2KW ADB C203</t>
  </si>
  <si>
    <t>1.2KW ADB C103</t>
  </si>
  <si>
    <t>Beam Lights</t>
  </si>
  <si>
    <t>ETC Source 4 Par</t>
  </si>
  <si>
    <t>Par 64</t>
  </si>
  <si>
    <t>Par 64 Short Nose</t>
  </si>
  <si>
    <t>Floodlights</t>
  </si>
  <si>
    <t>Teatro Diluvio</t>
  </si>
  <si>
    <t>CCT Minuette</t>
  </si>
  <si>
    <t>Colour Force 72</t>
  </si>
  <si>
    <t>Misc</t>
  </si>
  <si>
    <t>8" Scroller</t>
  </si>
  <si>
    <t>15" Scroller</t>
  </si>
  <si>
    <t>Breakout Box / Tails</t>
  </si>
  <si>
    <t>10m 16a TRS</t>
  </si>
  <si>
    <t>10m Soccapex</t>
  </si>
  <si>
    <t>Howie Batten</t>
  </si>
  <si>
    <t>LX Ladder</t>
  </si>
  <si>
    <t>Top Hat</t>
  </si>
  <si>
    <t>Sound</t>
  </si>
  <si>
    <t>E8</t>
  </si>
  <si>
    <t>Fly to Grid</t>
  </si>
  <si>
    <t>Move to Bar 35</t>
  </si>
  <si>
    <t xml:space="preserve">Barn door </t>
  </si>
  <si>
    <t>Store in construction</t>
  </si>
  <si>
    <t>LX Storage</t>
  </si>
  <si>
    <t>Hemp floor Masking</t>
  </si>
  <si>
    <t>Barn doors</t>
  </si>
  <si>
    <t>Put back on bar during strike</t>
  </si>
  <si>
    <t>Use to cover seating</t>
  </si>
  <si>
    <t>-</t>
  </si>
  <si>
    <t>`</t>
  </si>
  <si>
    <t>Full Black + BP</t>
  </si>
  <si>
    <t>Breast as far upstage as possible and tention</t>
  </si>
  <si>
    <t>POss</t>
  </si>
  <si>
    <t>V.10</t>
  </si>
  <si>
    <t>Practical moved to bridges - cable still on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</si>
</sst>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£&quot;* #,##0.00_);_(&quot;£&quot;* \(#,##0.00\);_(&quot;£&quot;* &quot;-&quot;??_);_(@_)"/>
    <numFmt numFmtId="164" formatCode="0.0\ &quot;KG&quot;"/>
    <numFmt numFmtId="165" formatCode="0.0"/>
    <numFmt numFmtId="166" formatCode="0.00\ &quot;KG&quot;"/>
    <numFmt numFmtId="167" formatCode="0\ &quot;KG&quot;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7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name val="Arial"/>
    </font>
    <font>
      <b/>
      <sz val="36"/>
      <color theme="1"/>
      <name val="Calibri"/>
      <family val="2"/>
      <scheme val="minor"/>
    </font>
    <font>
      <b/>
      <sz val="12"/>
      <name val="Arial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44" fontId="18" fillId="0" borderId="0" applyFont="0" applyFill="0" applyBorder="0" applyAlignment="0" applyProtection="0"/>
  </cellStyleXfs>
  <cellXfs count="235">
    <xf numFmtId="0" fontId="0" fillId="0" borderId="0" xfId="0"/>
    <xf numFmtId="0" fontId="10" fillId="0" borderId="0" xfId="0" applyFont="1"/>
    <xf numFmtId="0" fontId="12" fillId="0" borderId="0" xfId="0" applyFont="1"/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center" vertical="center"/>
    </xf>
    <xf numFmtId="0" fontId="13" fillId="5" borderId="12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5" fillId="0" borderId="0" xfId="0" applyFont="1" applyFill="1" applyBorder="1"/>
    <xf numFmtId="0" fontId="17" fillId="0" borderId="0" xfId="0" applyFont="1"/>
    <xf numFmtId="0" fontId="15" fillId="4" borderId="4" xfId="0" applyFont="1" applyFill="1" applyBorder="1"/>
    <xf numFmtId="0" fontId="16" fillId="0" borderId="4" xfId="0" applyFont="1" applyFill="1" applyBorder="1"/>
    <xf numFmtId="0" fontId="3" fillId="0" borderId="4" xfId="8" applyFont="1" applyFill="1" applyBorder="1" applyAlignment="1">
      <alignment horizontal="center" vertical="center"/>
    </xf>
    <xf numFmtId="0" fontId="3" fillId="0" borderId="4" xfId="7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1" fontId="3" fillId="0" borderId="32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3" xfId="0" quotePrefix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9" borderId="4" xfId="7" applyFont="1" applyFill="1" applyBorder="1" applyAlignment="1">
      <alignment horizontal="center" vertical="center"/>
    </xf>
    <xf numFmtId="0" fontId="0" fillId="0" borderId="46" xfId="0" applyBorder="1"/>
    <xf numFmtId="164" fontId="0" fillId="0" borderId="47" xfId="0" applyNumberFormat="1" applyBorder="1"/>
    <xf numFmtId="0" fontId="15" fillId="4" borderId="35" xfId="0" applyFont="1" applyFill="1" applyBorder="1"/>
    <xf numFmtId="0" fontId="15" fillId="4" borderId="48" xfId="0" applyFont="1" applyFill="1" applyBorder="1"/>
    <xf numFmtId="164" fontId="0" fillId="0" borderId="46" xfId="0" applyNumberFormat="1" applyBorder="1"/>
    <xf numFmtId="0" fontId="0" fillId="0" borderId="46" xfId="0" applyNumberFormat="1" applyBorder="1"/>
    <xf numFmtId="0" fontId="15" fillId="4" borderId="35" xfId="0" applyNumberFormat="1" applyFont="1" applyFill="1" applyBorder="1"/>
    <xf numFmtId="0" fontId="0" fillId="0" borderId="0" xfId="0" applyNumberFormat="1"/>
    <xf numFmtId="2" fontId="15" fillId="4" borderId="35" xfId="0" applyNumberFormat="1" applyFont="1" applyFill="1" applyBorder="1"/>
    <xf numFmtId="2" fontId="0" fillId="0" borderId="0" xfId="0" applyNumberFormat="1"/>
    <xf numFmtId="1" fontId="0" fillId="0" borderId="46" xfId="0" applyNumberFormat="1" applyBorder="1"/>
    <xf numFmtId="0" fontId="3" fillId="0" borderId="36" xfId="0" applyFont="1" applyFill="1" applyBorder="1" applyAlignment="1">
      <alignment horizontal="center" vertical="center"/>
    </xf>
    <xf numFmtId="1" fontId="3" fillId="0" borderId="36" xfId="0" applyNumberFormat="1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3" fillId="0" borderId="49" xfId="7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/>
    </xf>
    <xf numFmtId="0" fontId="3" fillId="0" borderId="48" xfId="7" applyFont="1" applyFill="1" applyBorder="1" applyAlignment="1">
      <alignment horizontal="center" vertical="center"/>
    </xf>
    <xf numFmtId="0" fontId="3" fillId="0" borderId="49" xfId="8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3" fillId="0" borderId="36" xfId="7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1" fontId="3" fillId="0" borderId="52" xfId="0" applyNumberFormat="1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9" borderId="6" xfId="7" applyFont="1" applyFill="1" applyBorder="1" applyAlignment="1">
      <alignment horizontal="center" vertical="center"/>
    </xf>
    <xf numFmtId="0" fontId="3" fillId="0" borderId="35" xfId="7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4" fillId="0" borderId="59" xfId="0" applyFont="1" applyFill="1" applyBorder="1" applyAlignment="1">
      <alignment horizontal="center" vertical="center"/>
    </xf>
    <xf numFmtId="0" fontId="4" fillId="4" borderId="60" xfId="0" applyFont="1" applyFill="1" applyBorder="1" applyAlignment="1">
      <alignment horizontal="center" vertical="center"/>
    </xf>
    <xf numFmtId="0" fontId="4" fillId="0" borderId="6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3" fillId="0" borderId="47" xfId="8" applyFont="1" applyFill="1" applyBorder="1" applyAlignment="1">
      <alignment horizontal="center" vertical="center"/>
    </xf>
    <xf numFmtId="0" fontId="3" fillId="7" borderId="41" xfId="7" applyFont="1" applyFill="1" applyBorder="1" applyAlignment="1">
      <alignment horizontal="center" vertical="center"/>
    </xf>
    <xf numFmtId="0" fontId="3" fillId="7" borderId="48" xfId="0" applyFont="1" applyFill="1" applyBorder="1" applyAlignment="1">
      <alignment horizontal="center" vertical="center"/>
    </xf>
    <xf numFmtId="0" fontId="3" fillId="0" borderId="41" xfId="8" applyFont="1" applyFill="1" applyBorder="1" applyAlignment="1">
      <alignment horizontal="center" vertical="center"/>
    </xf>
    <xf numFmtId="0" fontId="3" fillId="0" borderId="48" xfId="8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59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/>
    </xf>
    <xf numFmtId="0" fontId="3" fillId="0" borderId="41" xfId="7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6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7" borderId="47" xfId="7" applyFont="1" applyFill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1" fontId="12" fillId="0" borderId="0" xfId="0" applyNumberFormat="1" applyFont="1"/>
    <xf numFmtId="0" fontId="3" fillId="0" borderId="7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12" fillId="0" borderId="0" xfId="0" applyNumberFormat="1" applyFont="1" applyAlignment="1">
      <alignment vertical="center"/>
    </xf>
    <xf numFmtId="1" fontId="3" fillId="6" borderId="0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4" borderId="4" xfId="0" applyFont="1" applyFill="1" applyBorder="1"/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0" fontId="2" fillId="0" borderId="28" xfId="0" applyFont="1" applyFill="1" applyBorder="1" applyAlignment="1">
      <alignment horizontal="center" vertical="center"/>
    </xf>
    <xf numFmtId="0" fontId="2" fillId="0" borderId="4" xfId="0" applyFont="1" applyBorder="1"/>
    <xf numFmtId="0" fontId="2" fillId="4" borderId="6" xfId="0" applyFont="1" applyFill="1" applyBorder="1"/>
    <xf numFmtId="0" fontId="2" fillId="0" borderId="0" xfId="0" applyFont="1" applyBorder="1"/>
    <xf numFmtId="0" fontId="2" fillId="0" borderId="0" xfId="0" applyFont="1" applyAlignment="1">
      <alignment horizontal="center" vertical="center"/>
    </xf>
    <xf numFmtId="164" fontId="2" fillId="0" borderId="4" xfId="9" applyNumberFormat="1" applyFont="1" applyBorder="1" applyAlignment="1">
      <alignment horizontal="right" vertical="center"/>
    </xf>
    <xf numFmtId="167" fontId="2" fillId="0" borderId="4" xfId="0" applyNumberFormat="1" applyFont="1" applyBorder="1" applyAlignment="1">
      <alignment horizontal="right" vertical="center"/>
    </xf>
    <xf numFmtId="1" fontId="2" fillId="0" borderId="4" xfId="9" applyNumberFormat="1" applyFont="1" applyBorder="1" applyAlignment="1">
      <alignment horizontal="right" vertical="center"/>
    </xf>
    <xf numFmtId="164" fontId="2" fillId="0" borderId="4" xfId="0" applyNumberFormat="1" applyFont="1" applyBorder="1" applyAlignment="1">
      <alignment horizontal="right" vertical="center"/>
    </xf>
    <xf numFmtId="165" fontId="2" fillId="0" borderId="4" xfId="9" applyNumberFormat="1" applyFont="1" applyBorder="1" applyAlignment="1">
      <alignment horizontal="right" vertical="center"/>
    </xf>
    <xf numFmtId="166" fontId="2" fillId="0" borderId="4" xfId="0" applyNumberFormat="1" applyFont="1" applyBorder="1" applyAlignment="1">
      <alignment horizontal="right" vertical="center"/>
    </xf>
    <xf numFmtId="1" fontId="2" fillId="0" borderId="4" xfId="9" applyNumberFormat="1" applyFont="1" applyBorder="1"/>
    <xf numFmtId="0" fontId="2" fillId="0" borderId="4" xfId="0" applyFont="1" applyFill="1" applyBorder="1"/>
    <xf numFmtId="166" fontId="2" fillId="0" borderId="4" xfId="0" applyNumberFormat="1" applyFont="1" applyBorder="1"/>
    <xf numFmtId="167" fontId="2" fillId="0" borderId="4" xfId="0" applyNumberFormat="1" applyFont="1" applyBorder="1"/>
    <xf numFmtId="164" fontId="2" fillId="0" borderId="4" xfId="0" applyNumberFormat="1" applyFont="1" applyBorder="1"/>
    <xf numFmtId="167" fontId="2" fillId="0" borderId="4" xfId="0" applyNumberFormat="1" applyFont="1" applyFill="1" applyBorder="1"/>
    <xf numFmtId="0" fontId="10" fillId="0" borderId="4" xfId="0" applyFont="1" applyBorder="1"/>
    <xf numFmtId="1" fontId="3" fillId="0" borderId="4" xfId="0" applyNumberFormat="1" applyFont="1" applyFill="1" applyBorder="1" applyAlignment="1">
      <alignment horizontal="center" vertical="center"/>
    </xf>
    <xf numFmtId="1" fontId="3" fillId="0" borderId="50" xfId="0" applyNumberFormat="1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1" fontId="3" fillId="0" borderId="61" xfId="0" applyNumberFormat="1" applyFon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10" borderId="47" xfId="8" applyFont="1" applyFill="1" applyBorder="1" applyAlignment="1">
      <alignment horizontal="center" vertical="center"/>
    </xf>
    <xf numFmtId="0" fontId="1" fillId="4" borderId="4" xfId="0" applyFont="1" applyFill="1" applyBorder="1"/>
    <xf numFmtId="0" fontId="0" fillId="0" borderId="4" xfId="0" applyBorder="1"/>
    <xf numFmtId="164" fontId="0" fillId="0" borderId="4" xfId="0" applyNumberFormat="1" applyBorder="1" applyAlignment="1">
      <alignment horizontal="right"/>
    </xf>
    <xf numFmtId="0" fontId="1" fillId="4" borderId="33" xfId="0" applyFont="1" applyFill="1" applyBorder="1"/>
    <xf numFmtId="0" fontId="0" fillId="0" borderId="33" xfId="0" applyBorder="1"/>
    <xf numFmtId="164" fontId="0" fillId="0" borderId="33" xfId="0" applyNumberFormat="1" applyBorder="1" applyAlignment="1">
      <alignment horizontal="right"/>
    </xf>
    <xf numFmtId="0" fontId="1" fillId="0" borderId="0" xfId="0" applyFont="1" applyBorder="1"/>
    <xf numFmtId="164" fontId="0" fillId="0" borderId="0" xfId="0" applyNumberFormat="1" applyBorder="1" applyAlignment="1">
      <alignment horizontal="right"/>
    </xf>
    <xf numFmtId="0" fontId="0" fillId="0" borderId="36" xfId="0" applyBorder="1"/>
    <xf numFmtId="164" fontId="0" fillId="0" borderId="53" xfId="0" applyNumberFormat="1" applyBorder="1"/>
    <xf numFmtId="1" fontId="0" fillId="0" borderId="36" xfId="0" applyNumberFormat="1" applyBorder="1"/>
    <xf numFmtId="0" fontId="15" fillId="4" borderId="33" xfId="0" applyFont="1" applyFill="1" applyBorder="1"/>
    <xf numFmtId="0" fontId="15" fillId="4" borderId="41" xfId="0" applyFont="1" applyFill="1" applyBorder="1"/>
    <xf numFmtId="2" fontId="15" fillId="4" borderId="33" xfId="0" applyNumberFormat="1" applyFont="1" applyFill="1" applyBorder="1"/>
    <xf numFmtId="164" fontId="0" fillId="0" borderId="33" xfId="0" applyNumberFormat="1" applyBorder="1" applyAlignment="1"/>
    <xf numFmtId="0" fontId="21" fillId="0" borderId="0" xfId="0" applyFont="1" applyFill="1" applyBorder="1" applyAlignment="1">
      <alignment horizontal="center" vertical="center"/>
    </xf>
    <xf numFmtId="0" fontId="3" fillId="0" borderId="53" xfId="7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3" fillId="8" borderId="4" xfId="8" applyFont="1" applyFill="1" applyBorder="1" applyAlignment="1">
      <alignment horizontal="center" vertical="center"/>
    </xf>
    <xf numFmtId="0" fontId="3" fillId="10" borderId="4" xfId="8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/>
    </xf>
    <xf numFmtId="0" fontId="20" fillId="0" borderId="41" xfId="7" applyFont="1" applyFill="1" applyBorder="1" applyAlignment="1">
      <alignment horizontal="center" vertical="center"/>
    </xf>
    <xf numFmtId="0" fontId="10" fillId="0" borderId="41" xfId="0" applyFont="1" applyBorder="1"/>
    <xf numFmtId="0" fontId="20" fillId="10" borderId="4" xfId="8" applyFont="1" applyFill="1" applyBorder="1" applyAlignment="1">
      <alignment horizontal="center" vertical="center"/>
    </xf>
    <xf numFmtId="0" fontId="3" fillId="7" borderId="4" xfId="8" applyFont="1" applyFill="1" applyBorder="1" applyAlignment="1">
      <alignment horizontal="center" vertical="center"/>
    </xf>
    <xf numFmtId="0" fontId="19" fillId="11" borderId="4" xfId="8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3" fillId="7" borderId="4" xfId="7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" fillId="0" borderId="6" xfId="0" applyFont="1" applyBorder="1"/>
    <xf numFmtId="164" fontId="2" fillId="0" borderId="6" xfId="0" applyNumberFormat="1" applyFont="1" applyBorder="1"/>
    <xf numFmtId="167" fontId="0" fillId="0" borderId="4" xfId="0" applyNumberFormat="1" applyBorder="1"/>
    <xf numFmtId="0" fontId="0" fillId="0" borderId="6" xfId="0" applyBorder="1"/>
    <xf numFmtId="167" fontId="0" fillId="0" borderId="6" xfId="0" applyNumberFormat="1" applyBorder="1"/>
    <xf numFmtId="0" fontId="1" fillId="0" borderId="73" xfId="0" applyFont="1" applyFill="1" applyBorder="1"/>
    <xf numFmtId="0" fontId="0" fillId="0" borderId="73" xfId="0" applyFill="1" applyBorder="1"/>
    <xf numFmtId="1" fontId="0" fillId="0" borderId="0" xfId="0" applyNumberFormat="1" applyAlignment="1">
      <alignment horizontal="left" indent="5"/>
    </xf>
    <xf numFmtId="0" fontId="20" fillId="0" borderId="37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3" fillId="12" borderId="10" xfId="0" applyFont="1" applyFill="1" applyBorder="1" applyAlignment="1">
      <alignment horizontal="center" vertical="center"/>
    </xf>
    <xf numFmtId="0" fontId="20" fillId="0" borderId="49" xfId="8" applyFont="1" applyFill="1" applyBorder="1" applyAlignment="1">
      <alignment horizontal="center" vertical="center"/>
    </xf>
    <xf numFmtId="0" fontId="4" fillId="0" borderId="6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68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5" borderId="32" xfId="0" applyFont="1" applyFill="1" applyBorder="1" applyAlignment="1">
      <alignment horizontal="center" vertical="center"/>
    </xf>
    <xf numFmtId="0" fontId="4" fillId="5" borderId="50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4" fillId="5" borderId="61" xfId="0" applyFont="1" applyFill="1" applyBorder="1" applyAlignment="1">
      <alignment horizontal="center" vertical="center"/>
    </xf>
    <xf numFmtId="0" fontId="4" fillId="5" borderId="52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167" fontId="0" fillId="0" borderId="33" xfId="0" applyNumberFormat="1" applyBorder="1" applyAlignment="1">
      <alignment horizontal="center"/>
    </xf>
    <xf numFmtId="167" fontId="0" fillId="0" borderId="41" xfId="0" applyNumberFormat="1" applyBorder="1" applyAlignment="1">
      <alignment horizontal="center"/>
    </xf>
    <xf numFmtId="167" fontId="0" fillId="0" borderId="36" xfId="0" applyNumberFormat="1" applyBorder="1" applyAlignment="1">
      <alignment horizontal="center"/>
    </xf>
  </cellXfs>
  <cellStyles count="10">
    <cellStyle name="Bad" xfId="8" builtinId="27"/>
    <cellStyle name="Currency" xfId="9" builtinId="4"/>
    <cellStyle name="Followed Hyperlink" xfId="2" builtinId="9" hidden="1"/>
    <cellStyle name="Followed Hyperlink" xfId="4" builtinId="9" hidden="1"/>
    <cellStyle name="Followed Hyperlink" xfId="6" builtinId="9" hidden="1"/>
    <cellStyle name="Good" xfId="7" builtinId="26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colors>
    <mruColors>
      <color rgb="FF33996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57</xdr:row>
      <xdr:rowOff>13511</xdr:rowOff>
    </xdr:from>
    <xdr:to>
      <xdr:col>13</xdr:col>
      <xdr:colOff>1</xdr:colOff>
      <xdr:row>62</xdr:row>
      <xdr:rowOff>194486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29468" y="11740745"/>
          <a:ext cx="12983724" cy="119427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1100"/>
            <a:t>Notes:</a:t>
          </a:r>
          <a:r>
            <a:rPr lang="en-GB" sz="1100" baseline="0"/>
            <a:t> </a:t>
          </a:r>
        </a:p>
        <a:p>
          <a:pPr algn="ctr"/>
          <a:r>
            <a:rPr lang="en-GB" sz="1100"/>
            <a:t>- 1 Weight = 12.50 kg (28lb)</a:t>
          </a:r>
        </a:p>
        <a:p>
          <a:pPr algn="ctr"/>
          <a:r>
            <a:rPr lang="en-GB" sz="1100"/>
            <a:t>- Bar weight is 7 counterweights</a:t>
          </a:r>
        </a:p>
        <a:p>
          <a:pPr algn="ctr"/>
          <a:r>
            <a:rPr lang="en-GB" sz="1100"/>
            <a:t>- Counter</a:t>
          </a:r>
          <a:r>
            <a:rPr lang="en-GB" sz="1100" baseline="0"/>
            <a:t> Weight</a:t>
          </a:r>
          <a:r>
            <a:rPr lang="en-GB" sz="1100"/>
            <a:t> SWL 250kgs</a:t>
          </a:r>
        </a:p>
        <a:p>
          <a:pPr algn="ctr"/>
          <a:r>
            <a:rPr lang="en-GB" sz="1100"/>
            <a:t>- Winch Bar SWL 500kgs</a:t>
          </a:r>
        </a:p>
        <a:p>
          <a:pPr algn="ctr"/>
          <a:r>
            <a:rPr lang="en-GB" sz="1100"/>
            <a:t>- Space</a:t>
          </a:r>
          <a:r>
            <a:rPr lang="en-GB" sz="1100" baseline="0"/>
            <a:t> between bars = 200mm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24"/>
  <sheetViews>
    <sheetView showRuler="0" topLeftCell="A15" zoomScale="70" zoomScaleNormal="70" zoomScalePageLayoutView="75" workbookViewId="0">
      <pane xSplit="1" topLeftCell="B1" activePane="topRight" state="frozen"/>
      <selection activeCell="G14" sqref="G14"/>
      <selection pane="topRight" activeCell="J15" sqref="J15"/>
    </sheetView>
  </sheetViews>
  <sheetFormatPr baseColWidth="10" defaultColWidth="8.83203125" defaultRowHeight="16" x14ac:dyDescent="0.2"/>
  <cols>
    <col min="1" max="1" width="16.1640625" style="1" bestFit="1" customWidth="1"/>
    <col min="2" max="2" width="13.5" style="1" bestFit="1" customWidth="1"/>
    <col min="3" max="3" width="11.33203125" style="1" customWidth="1"/>
    <col min="4" max="4" width="21.1640625" style="1" bestFit="1" customWidth="1"/>
    <col min="5" max="5" width="20.5" style="1" bestFit="1" customWidth="1"/>
    <col min="6" max="6" width="45.6640625" style="1" bestFit="1" customWidth="1"/>
    <col min="7" max="7" width="13.5" style="1" bestFit="1" customWidth="1"/>
    <col min="8" max="8" width="11.33203125" style="1" bestFit="1" customWidth="1"/>
    <col min="9" max="9" width="6.6640625" style="1" customWidth="1"/>
    <col min="10" max="10" width="15" style="1" bestFit="1" customWidth="1"/>
    <col min="11" max="11" width="12.6640625" style="1" customWidth="1"/>
    <col min="12" max="12" width="45.1640625" style="1" bestFit="1" customWidth="1"/>
    <col min="13" max="13" width="15.5" style="1" bestFit="1" customWidth="1"/>
    <col min="14" max="14" width="12.6640625" style="1" customWidth="1"/>
    <col min="15" max="16" width="5" style="16" hidden="1" customWidth="1"/>
    <col min="17" max="17" width="5" style="16" customWidth="1"/>
    <col min="18" max="18" width="18.6640625" style="1" bestFit="1" customWidth="1"/>
    <col min="19" max="19" width="12" style="1" bestFit="1" customWidth="1"/>
    <col min="20" max="20" width="8.83203125" style="1"/>
    <col min="21" max="21" width="11.6640625" style="1" bestFit="1" customWidth="1"/>
    <col min="22" max="16384" width="8.83203125" style="1"/>
  </cols>
  <sheetData>
    <row r="1" spans="1:21" ht="45.75" customHeight="1" x14ac:dyDescent="0.2">
      <c r="A1" s="111"/>
      <c r="B1" s="111"/>
      <c r="C1" s="111"/>
      <c r="D1" s="111"/>
      <c r="E1" s="210" t="s">
        <v>0</v>
      </c>
      <c r="F1" s="211"/>
      <c r="G1" s="211"/>
      <c r="H1" s="211"/>
      <c r="I1" s="211"/>
      <c r="J1" s="211"/>
      <c r="K1" s="211"/>
      <c r="L1" s="212"/>
      <c r="M1" s="155" t="s">
        <v>136</v>
      </c>
      <c r="N1" s="112">
        <v>6.25</v>
      </c>
      <c r="O1" s="100"/>
      <c r="P1" s="100"/>
      <c r="Q1" s="2"/>
      <c r="R1" s="113"/>
      <c r="S1" s="113"/>
      <c r="T1" s="113"/>
      <c r="U1" s="113"/>
    </row>
    <row r="2" spans="1:21" ht="17" thickBot="1" x14ac:dyDescent="0.25">
      <c r="A2" s="111"/>
      <c r="B2" s="111"/>
      <c r="C2" s="111"/>
      <c r="D2" s="111"/>
      <c r="E2" s="213"/>
      <c r="F2" s="214"/>
      <c r="G2" s="214"/>
      <c r="H2" s="214"/>
      <c r="I2" s="214"/>
      <c r="J2" s="214"/>
      <c r="K2" s="214"/>
      <c r="L2" s="215"/>
      <c r="M2" s="114"/>
      <c r="N2" s="112"/>
      <c r="O2" s="100"/>
      <c r="P2" s="100"/>
      <c r="Q2" s="2"/>
      <c r="R2" s="113"/>
      <c r="S2" s="113"/>
      <c r="T2" s="113"/>
      <c r="U2" s="113"/>
    </row>
    <row r="3" spans="1:21" ht="17" customHeight="1" thickBot="1" x14ac:dyDescent="0.25">
      <c r="A3" s="204" t="s">
        <v>1</v>
      </c>
      <c r="B3" s="204" t="s">
        <v>2</v>
      </c>
      <c r="C3" s="204" t="s">
        <v>3</v>
      </c>
      <c r="D3" s="204" t="s">
        <v>4</v>
      </c>
      <c r="E3" s="222" t="s">
        <v>5</v>
      </c>
      <c r="F3" s="194" t="s">
        <v>6</v>
      </c>
      <c r="G3" s="216" t="s">
        <v>7</v>
      </c>
      <c r="H3" s="217"/>
      <c r="I3" s="217" t="s">
        <v>8</v>
      </c>
      <c r="J3" s="218"/>
      <c r="K3" s="186" t="s">
        <v>9</v>
      </c>
      <c r="L3" s="186" t="s">
        <v>10</v>
      </c>
      <c r="M3" s="230" t="s">
        <v>11</v>
      </c>
      <c r="N3" s="231" t="s">
        <v>12</v>
      </c>
      <c r="O3" s="100"/>
      <c r="P3" s="100"/>
      <c r="Q3" s="2"/>
      <c r="R3" s="9" t="s">
        <v>13</v>
      </c>
      <c r="S3" s="10" t="s">
        <v>14</v>
      </c>
      <c r="T3" s="113"/>
      <c r="U3" s="113"/>
    </row>
    <row r="4" spans="1:21" ht="17" thickBot="1" x14ac:dyDescent="0.25">
      <c r="A4" s="205"/>
      <c r="B4" s="205"/>
      <c r="C4" s="205"/>
      <c r="D4" s="205"/>
      <c r="E4" s="223"/>
      <c r="F4" s="195"/>
      <c r="G4" s="101" t="s">
        <v>15</v>
      </c>
      <c r="H4" s="102" t="s">
        <v>3</v>
      </c>
      <c r="I4" s="102" t="s">
        <v>15</v>
      </c>
      <c r="J4" s="103" t="s">
        <v>3</v>
      </c>
      <c r="K4" s="184"/>
      <c r="L4" s="184"/>
      <c r="M4" s="230"/>
      <c r="N4" s="231"/>
      <c r="O4" s="100"/>
      <c r="P4" s="100"/>
      <c r="Q4" s="2"/>
      <c r="R4" s="7">
        <v>1</v>
      </c>
      <c r="S4" s="8">
        <v>6.25</v>
      </c>
      <c r="T4" s="113"/>
      <c r="U4" s="113"/>
    </row>
    <row r="5" spans="1:21" ht="17" thickBot="1" x14ac:dyDescent="0.25">
      <c r="A5" s="206"/>
      <c r="B5" s="206"/>
      <c r="C5" s="206"/>
      <c r="D5" s="206"/>
      <c r="E5" s="224"/>
      <c r="F5" s="196"/>
      <c r="G5" s="219" t="s">
        <v>16</v>
      </c>
      <c r="H5" s="220"/>
      <c r="I5" s="220"/>
      <c r="J5" s="221"/>
      <c r="K5" s="185"/>
      <c r="L5" s="185"/>
      <c r="M5" s="230"/>
      <c r="N5" s="231"/>
      <c r="O5" s="100"/>
      <c r="P5" s="100"/>
      <c r="Q5" s="2"/>
      <c r="R5" s="3">
        <v>2</v>
      </c>
      <c r="S5" s="4">
        <v>12.5</v>
      </c>
      <c r="T5" s="113"/>
      <c r="U5" s="113"/>
    </row>
    <row r="6" spans="1:21" x14ac:dyDescent="0.2">
      <c r="A6" s="21" t="s">
        <v>17</v>
      </c>
      <c r="B6" s="63"/>
      <c r="C6" s="63"/>
      <c r="D6" s="63"/>
      <c r="E6" s="6"/>
      <c r="F6" s="6"/>
      <c r="G6" s="54"/>
      <c r="H6" s="22"/>
      <c r="I6" s="5"/>
      <c r="J6" s="5" t="s">
        <v>131</v>
      </c>
      <c r="K6" s="5"/>
      <c r="L6" s="23"/>
      <c r="M6" s="24">
        <v>250</v>
      </c>
      <c r="N6" s="104">
        <f>M6-G9</f>
        <v>250</v>
      </c>
      <c r="O6" s="100">
        <f>G9/12</f>
        <v>0</v>
      </c>
      <c r="P6" s="105">
        <f>ROUND(O6,N1)</f>
        <v>0</v>
      </c>
      <c r="Q6" s="97"/>
      <c r="R6" s="3">
        <v>3</v>
      </c>
      <c r="S6" s="4">
        <v>18.75</v>
      </c>
      <c r="T6" s="113"/>
      <c r="U6" s="113"/>
    </row>
    <row r="7" spans="1:21" x14ac:dyDescent="0.2">
      <c r="A7" s="25" t="s">
        <v>18</v>
      </c>
      <c r="B7" s="62"/>
      <c r="C7" s="62"/>
      <c r="D7" s="62"/>
      <c r="E7" s="42" t="s">
        <v>19</v>
      </c>
      <c r="F7" s="20"/>
      <c r="G7" s="54"/>
      <c r="H7" s="22">
        <v>6</v>
      </c>
      <c r="I7" s="6"/>
      <c r="J7" s="6">
        <v>7</v>
      </c>
      <c r="K7" s="6"/>
      <c r="L7" s="26"/>
      <c r="M7" s="24">
        <v>250</v>
      </c>
      <c r="N7" s="104">
        <f>M7-G7</f>
        <v>250</v>
      </c>
      <c r="O7" s="100"/>
      <c r="P7" s="105">
        <f>INT(G7/12)</f>
        <v>0</v>
      </c>
      <c r="Q7" s="97"/>
      <c r="R7" s="11">
        <v>4</v>
      </c>
      <c r="S7" s="12">
        <v>25</v>
      </c>
      <c r="T7" s="113"/>
      <c r="U7" s="113"/>
    </row>
    <row r="8" spans="1:21" x14ac:dyDescent="0.2">
      <c r="A8" s="27" t="s">
        <v>20</v>
      </c>
      <c r="B8" s="62"/>
      <c r="C8" s="62"/>
      <c r="D8" s="62"/>
      <c r="E8" s="6"/>
      <c r="F8" s="6"/>
      <c r="G8" s="54"/>
      <c r="H8" s="22"/>
      <c r="I8" s="6"/>
      <c r="J8" s="6" t="s">
        <v>131</v>
      </c>
      <c r="K8" s="6"/>
      <c r="L8" s="26"/>
      <c r="M8" s="24">
        <v>250</v>
      </c>
      <c r="N8" s="104">
        <f>M8-G8</f>
        <v>250</v>
      </c>
      <c r="O8" s="100"/>
      <c r="P8" s="105">
        <f>INT(G8/12)</f>
        <v>0</v>
      </c>
      <c r="Q8" s="97"/>
      <c r="R8" s="3">
        <v>5</v>
      </c>
      <c r="S8" s="4">
        <v>31.25</v>
      </c>
      <c r="T8" s="113"/>
      <c r="U8" s="113"/>
    </row>
    <row r="9" spans="1:21" x14ac:dyDescent="0.2">
      <c r="A9" s="25">
        <v>39</v>
      </c>
      <c r="B9" s="63"/>
      <c r="C9" s="63"/>
      <c r="D9" s="63"/>
      <c r="E9" s="181" t="s">
        <v>133</v>
      </c>
      <c r="F9" s="5" t="s">
        <v>22</v>
      </c>
      <c r="G9" s="55"/>
      <c r="H9" s="22">
        <v>23</v>
      </c>
      <c r="I9" s="6"/>
      <c r="J9" s="6">
        <v>23</v>
      </c>
      <c r="K9" s="6"/>
      <c r="L9" s="26" t="s">
        <v>134</v>
      </c>
      <c r="M9" s="24">
        <v>250</v>
      </c>
      <c r="N9" s="104">
        <f>M9-G9</f>
        <v>250</v>
      </c>
      <c r="O9" s="100"/>
      <c r="P9" s="105" t="e">
        <f>INT(#REF!/12)</f>
        <v>#REF!</v>
      </c>
      <c r="Q9" s="97"/>
      <c r="R9" s="3">
        <v>6</v>
      </c>
      <c r="S9" s="4">
        <v>37.5</v>
      </c>
      <c r="T9" s="113"/>
      <c r="U9" s="113"/>
    </row>
    <row r="10" spans="1:21" x14ac:dyDescent="0.2">
      <c r="A10" s="33" t="s">
        <v>23</v>
      </c>
      <c r="B10" s="64"/>
      <c r="C10" s="64"/>
      <c r="D10" s="64"/>
      <c r="E10" s="72" t="s">
        <v>127</v>
      </c>
      <c r="F10" s="73"/>
      <c r="G10" s="74"/>
      <c r="H10" s="75">
        <v>6</v>
      </c>
      <c r="I10" s="76"/>
      <c r="J10" s="34">
        <v>10</v>
      </c>
      <c r="K10" s="34"/>
      <c r="L10" s="35"/>
      <c r="M10" s="41">
        <v>250</v>
      </c>
      <c r="N10" s="104">
        <f>M10-G10</f>
        <v>250</v>
      </c>
      <c r="O10" s="100"/>
      <c r="P10" s="105">
        <f>INT(G10/12)</f>
        <v>0</v>
      </c>
      <c r="Q10" s="97"/>
      <c r="R10" s="3">
        <v>7</v>
      </c>
      <c r="S10" s="4">
        <v>43.75</v>
      </c>
      <c r="T10" s="113"/>
      <c r="U10" s="113"/>
    </row>
    <row r="11" spans="1:21" x14ac:dyDescent="0.2">
      <c r="A11" s="225" t="s">
        <v>24</v>
      </c>
      <c r="B11" s="225"/>
      <c r="C11" s="228"/>
      <c r="D11" s="228"/>
      <c r="E11" s="228"/>
      <c r="F11" s="225"/>
      <c r="G11" s="225"/>
      <c r="H11" s="228"/>
      <c r="I11" s="225"/>
      <c r="J11" s="225"/>
      <c r="K11" s="225"/>
      <c r="L11" s="225"/>
      <c r="M11" s="225"/>
      <c r="N11" s="106"/>
      <c r="O11" s="100"/>
      <c r="P11" s="105"/>
      <c r="Q11" s="97"/>
      <c r="R11" s="11">
        <v>8</v>
      </c>
      <c r="S11" s="12">
        <v>50</v>
      </c>
      <c r="T11" s="113"/>
      <c r="U11" s="113"/>
    </row>
    <row r="12" spans="1:21" x14ac:dyDescent="0.2">
      <c r="A12" s="66">
        <v>37</v>
      </c>
      <c r="B12" s="92"/>
      <c r="C12" s="36"/>
      <c r="D12" s="31"/>
      <c r="E12" s="42" t="s">
        <v>21</v>
      </c>
      <c r="F12" s="132"/>
      <c r="G12" s="6"/>
      <c r="H12" s="132">
        <v>14</v>
      </c>
      <c r="I12" s="70"/>
      <c r="J12" s="5">
        <v>16</v>
      </c>
      <c r="K12" s="5" t="s">
        <v>33</v>
      </c>
      <c r="L12" s="54"/>
      <c r="M12" s="71">
        <v>250</v>
      </c>
      <c r="N12" s="104">
        <f>M12-G12</f>
        <v>250</v>
      </c>
      <c r="O12" s="100"/>
      <c r="P12" s="105">
        <f t="shared" ref="P12:P19" si="0">INT(G12/12)</f>
        <v>0</v>
      </c>
      <c r="Q12" s="97"/>
      <c r="R12" s="3">
        <v>9</v>
      </c>
      <c r="S12" s="4">
        <v>56.25</v>
      </c>
      <c r="T12" s="113"/>
      <c r="U12" s="113"/>
    </row>
    <row r="13" spans="1:21" x14ac:dyDescent="0.2">
      <c r="A13" s="28">
        <v>36</v>
      </c>
      <c r="B13" s="93"/>
      <c r="C13" s="36"/>
      <c r="D13" s="31"/>
      <c r="E13" s="19"/>
      <c r="F13" s="84"/>
      <c r="G13" s="54"/>
      <c r="H13" s="132"/>
      <c r="I13" s="30"/>
      <c r="J13" s="6">
        <v>0</v>
      </c>
      <c r="K13" s="6"/>
      <c r="L13" s="26"/>
      <c r="M13" s="24">
        <v>250</v>
      </c>
      <c r="N13" s="104">
        <f>M13-G13</f>
        <v>250</v>
      </c>
      <c r="O13" s="100"/>
      <c r="P13" s="105">
        <f t="shared" si="0"/>
        <v>0</v>
      </c>
      <c r="Q13" s="97"/>
      <c r="R13" s="3">
        <v>10</v>
      </c>
      <c r="S13" s="4">
        <v>62.5</v>
      </c>
      <c r="T13" s="113"/>
      <c r="U13" s="113"/>
    </row>
    <row r="14" spans="1:21" x14ac:dyDescent="0.2">
      <c r="A14" s="25">
        <v>35</v>
      </c>
      <c r="B14" s="93"/>
      <c r="C14" s="36"/>
      <c r="D14" s="31"/>
      <c r="E14" s="42" t="s">
        <v>30</v>
      </c>
      <c r="F14" s="161"/>
      <c r="G14" s="54"/>
      <c r="H14" s="132">
        <v>2</v>
      </c>
      <c r="I14" s="30"/>
      <c r="J14" s="6">
        <v>4</v>
      </c>
      <c r="K14" s="6" t="s">
        <v>135</v>
      </c>
      <c r="L14" s="26"/>
      <c r="M14" s="24">
        <v>250</v>
      </c>
      <c r="N14" s="104">
        <f>M14-G14</f>
        <v>250</v>
      </c>
      <c r="O14" s="100"/>
      <c r="P14" s="105" t="e">
        <f>INT(#REF!/12)</f>
        <v>#REF!</v>
      </c>
      <c r="Q14" s="97"/>
      <c r="R14" s="3">
        <v>11</v>
      </c>
      <c r="S14" s="4">
        <v>68.75</v>
      </c>
      <c r="T14" s="113"/>
      <c r="U14" s="113"/>
    </row>
    <row r="15" spans="1:21" x14ac:dyDescent="0.2">
      <c r="A15" s="28">
        <v>34</v>
      </c>
      <c r="B15" s="93" t="s">
        <v>25</v>
      </c>
      <c r="C15" s="36">
        <v>4</v>
      </c>
      <c r="D15" s="31" t="s">
        <v>26</v>
      </c>
      <c r="E15" s="158" t="s">
        <v>32</v>
      </c>
      <c r="F15" s="161"/>
      <c r="G15" s="54"/>
      <c r="H15" s="132"/>
      <c r="I15" s="30"/>
      <c r="J15" s="6">
        <v>4</v>
      </c>
      <c r="K15" s="6" t="s">
        <v>33</v>
      </c>
      <c r="L15" s="26"/>
      <c r="M15" s="24">
        <v>250</v>
      </c>
      <c r="N15" s="104">
        <f>M15-G15</f>
        <v>250</v>
      </c>
      <c r="O15" s="100"/>
      <c r="P15" s="105" t="e">
        <f>INT(#REF!/12)</f>
        <v>#REF!</v>
      </c>
      <c r="Q15" s="97"/>
      <c r="R15" s="11">
        <v>12</v>
      </c>
      <c r="S15" s="12">
        <v>75</v>
      </c>
      <c r="T15" s="113"/>
      <c r="U15" s="113"/>
    </row>
    <row r="16" spans="1:21" x14ac:dyDescent="0.2">
      <c r="A16" s="25">
        <v>33</v>
      </c>
      <c r="B16" s="93" t="s">
        <v>27</v>
      </c>
      <c r="C16" s="36">
        <v>8</v>
      </c>
      <c r="D16" s="31" t="s">
        <v>28</v>
      </c>
      <c r="E16" s="182"/>
      <c r="F16" s="30"/>
      <c r="G16" s="54"/>
      <c r="H16" s="132">
        <v>8</v>
      </c>
      <c r="I16" s="30"/>
      <c r="J16" s="6">
        <v>0</v>
      </c>
      <c r="K16" s="6"/>
      <c r="L16" s="26"/>
      <c r="M16" s="24">
        <v>250</v>
      </c>
      <c r="N16" s="104">
        <f>M16-G16</f>
        <v>250</v>
      </c>
      <c r="O16" s="100"/>
      <c r="P16" s="105">
        <f t="shared" si="0"/>
        <v>0</v>
      </c>
      <c r="Q16" s="97"/>
      <c r="R16" s="3">
        <v>13</v>
      </c>
      <c r="S16" s="4">
        <v>81.25</v>
      </c>
      <c r="T16" s="113"/>
      <c r="U16" s="113"/>
    </row>
    <row r="17" spans="1:21" x14ac:dyDescent="0.2">
      <c r="A17" s="28">
        <v>32</v>
      </c>
      <c r="B17" s="93" t="s">
        <v>29</v>
      </c>
      <c r="C17" s="36">
        <v>8</v>
      </c>
      <c r="D17" s="31" t="s">
        <v>122</v>
      </c>
      <c r="E17" s="159" t="s">
        <v>27</v>
      </c>
      <c r="F17" s="180"/>
      <c r="G17" s="54"/>
      <c r="H17" s="132"/>
      <c r="I17" s="30"/>
      <c r="J17" s="6">
        <v>8</v>
      </c>
      <c r="K17" s="6"/>
      <c r="L17" s="26"/>
      <c r="M17" s="24">
        <v>250</v>
      </c>
      <c r="N17" s="104">
        <f>M17-G14</f>
        <v>250</v>
      </c>
      <c r="O17" s="100"/>
      <c r="P17" s="105">
        <f>INT(G14/12)</f>
        <v>0</v>
      </c>
      <c r="Q17" s="97"/>
      <c r="R17" s="3">
        <v>14</v>
      </c>
      <c r="S17" s="4">
        <v>87.5</v>
      </c>
      <c r="T17" s="113"/>
      <c r="U17" s="113"/>
    </row>
    <row r="18" spans="1:21" x14ac:dyDescent="0.2">
      <c r="A18" s="25">
        <v>31</v>
      </c>
      <c r="B18" s="93" t="s">
        <v>31</v>
      </c>
      <c r="C18" s="36">
        <v>3</v>
      </c>
      <c r="D18" s="31" t="s">
        <v>26</v>
      </c>
      <c r="E18" s="159" t="s">
        <v>27</v>
      </c>
      <c r="F18" s="162"/>
      <c r="G18" s="54"/>
      <c r="H18" s="132">
        <v>5</v>
      </c>
      <c r="I18" s="30"/>
      <c r="J18" s="6">
        <v>5</v>
      </c>
      <c r="K18" s="6"/>
      <c r="L18" s="26"/>
      <c r="M18" s="24">
        <v>250</v>
      </c>
      <c r="N18" s="104">
        <f>M18-G15</f>
        <v>250</v>
      </c>
      <c r="O18" s="100"/>
      <c r="P18" s="105">
        <f>INT(G15/12)</f>
        <v>0</v>
      </c>
      <c r="Q18" s="97"/>
      <c r="R18" s="3">
        <v>15</v>
      </c>
      <c r="S18" s="4">
        <v>93.75</v>
      </c>
      <c r="T18" s="113"/>
      <c r="U18" s="113"/>
    </row>
    <row r="19" spans="1:21" ht="16" customHeight="1" x14ac:dyDescent="0.2">
      <c r="A19" s="33">
        <v>30</v>
      </c>
      <c r="B19" s="94"/>
      <c r="C19" s="36"/>
      <c r="D19" s="31"/>
      <c r="E19" s="160" t="s">
        <v>34</v>
      </c>
      <c r="F19" s="81"/>
      <c r="G19" s="56">
        <f>'LX Weights'!V57</f>
        <v>17</v>
      </c>
      <c r="H19" s="132">
        <v>3</v>
      </c>
      <c r="I19" s="76"/>
      <c r="J19" s="34">
        <v>3</v>
      </c>
      <c r="K19" s="34"/>
      <c r="L19" s="65"/>
      <c r="M19" s="41">
        <v>250</v>
      </c>
      <c r="N19" s="104">
        <f>M19-G19</f>
        <v>233</v>
      </c>
      <c r="O19" s="100"/>
      <c r="P19" s="105">
        <f t="shared" si="0"/>
        <v>1</v>
      </c>
      <c r="Q19" s="97"/>
      <c r="R19" s="11">
        <v>16</v>
      </c>
      <c r="S19" s="12">
        <v>100</v>
      </c>
      <c r="T19" s="113"/>
      <c r="U19" s="113"/>
    </row>
    <row r="20" spans="1:21" x14ac:dyDescent="0.2">
      <c r="A20" s="225" t="s">
        <v>24</v>
      </c>
      <c r="B20" s="228"/>
      <c r="C20" s="226"/>
      <c r="D20" s="226"/>
      <c r="E20" s="229"/>
      <c r="F20" s="225"/>
      <c r="G20" s="225"/>
      <c r="H20" s="226"/>
      <c r="I20" s="225"/>
      <c r="J20" s="225"/>
      <c r="K20" s="225"/>
      <c r="L20" s="225"/>
      <c r="M20" s="225"/>
      <c r="N20" s="106"/>
      <c r="O20" s="100"/>
      <c r="P20" s="105"/>
      <c r="Q20" s="97"/>
      <c r="R20" s="3">
        <v>17</v>
      </c>
      <c r="S20" s="4">
        <v>106.25</v>
      </c>
      <c r="T20" s="113"/>
      <c r="U20" s="113"/>
    </row>
    <row r="21" spans="1:21" x14ac:dyDescent="0.2">
      <c r="A21" s="77">
        <v>29</v>
      </c>
      <c r="B21" s="36" t="s">
        <v>35</v>
      </c>
      <c r="C21" s="29">
        <v>8</v>
      </c>
      <c r="D21" s="6" t="s">
        <v>26</v>
      </c>
      <c r="E21" s="95" t="s">
        <v>36</v>
      </c>
      <c r="F21" s="67"/>
      <c r="G21" s="68">
        <f>('LX Weights'!T57+'LX Weights'!U60)</f>
        <v>118</v>
      </c>
      <c r="H21" s="132">
        <v>19</v>
      </c>
      <c r="I21" s="70"/>
      <c r="J21" s="5">
        <v>21</v>
      </c>
      <c r="K21" s="5" t="s">
        <v>135</v>
      </c>
      <c r="L21" s="23"/>
      <c r="M21" s="71">
        <v>250</v>
      </c>
      <c r="N21" s="104">
        <f>M21-G21</f>
        <v>132</v>
      </c>
      <c r="O21" s="100"/>
      <c r="P21" s="105">
        <f>INT(G21/12)</f>
        <v>9</v>
      </c>
      <c r="Q21" s="97"/>
      <c r="R21" s="3">
        <v>18</v>
      </c>
      <c r="S21" s="4">
        <v>112.5</v>
      </c>
      <c r="T21" s="113"/>
      <c r="U21" s="113"/>
    </row>
    <row r="22" spans="1:21" x14ac:dyDescent="0.2">
      <c r="A22" s="78">
        <v>28</v>
      </c>
      <c r="B22" s="36"/>
      <c r="C22" s="36"/>
      <c r="D22" s="6"/>
      <c r="E22" s="61"/>
      <c r="F22" s="89"/>
      <c r="G22" s="54"/>
      <c r="H22" s="132"/>
      <c r="I22" s="30"/>
      <c r="J22" s="6">
        <v>0</v>
      </c>
      <c r="K22" s="6"/>
      <c r="L22" s="26"/>
      <c r="M22" s="24">
        <v>250</v>
      </c>
      <c r="N22" s="104">
        <f>M22-G22</f>
        <v>250</v>
      </c>
      <c r="O22" s="100"/>
      <c r="P22" s="105">
        <f>INT(G22/12)</f>
        <v>0</v>
      </c>
      <c r="Q22" s="97"/>
      <c r="R22" s="3">
        <v>19</v>
      </c>
      <c r="S22" s="4">
        <v>118.75</v>
      </c>
      <c r="T22" s="113"/>
      <c r="U22" s="113"/>
    </row>
    <row r="23" spans="1:21" x14ac:dyDescent="0.2">
      <c r="A23" s="79">
        <v>27</v>
      </c>
      <c r="B23" s="36" t="s">
        <v>27</v>
      </c>
      <c r="C23" s="36">
        <v>6</v>
      </c>
      <c r="D23" s="99" t="s">
        <v>37</v>
      </c>
      <c r="E23" s="139" t="s">
        <v>27</v>
      </c>
      <c r="F23" s="20"/>
      <c r="G23" s="54"/>
      <c r="H23" s="132"/>
      <c r="I23" s="30"/>
      <c r="J23" s="6">
        <v>8</v>
      </c>
      <c r="K23" s="6"/>
      <c r="L23" s="26"/>
      <c r="M23" s="24">
        <v>250</v>
      </c>
      <c r="N23" s="104">
        <f>M23-G23</f>
        <v>250</v>
      </c>
      <c r="O23" s="100"/>
      <c r="P23" s="105">
        <f>INT(G23/12)</f>
        <v>0</v>
      </c>
      <c r="Q23" s="97"/>
      <c r="R23" s="11">
        <v>20</v>
      </c>
      <c r="S23" s="12">
        <v>125</v>
      </c>
      <c r="T23" s="113"/>
      <c r="U23" s="113"/>
    </row>
    <row r="24" spans="1:21" x14ac:dyDescent="0.2">
      <c r="A24" s="78">
        <v>26</v>
      </c>
      <c r="B24" s="36"/>
      <c r="C24" s="36"/>
      <c r="D24" s="6"/>
      <c r="E24" s="82" t="s">
        <v>38</v>
      </c>
      <c r="F24" s="19"/>
      <c r="G24" s="54"/>
      <c r="H24" s="132"/>
      <c r="I24" s="30"/>
      <c r="J24" s="6">
        <v>1</v>
      </c>
      <c r="K24" s="6"/>
      <c r="L24" s="26" t="s">
        <v>137</v>
      </c>
      <c r="M24" s="24">
        <v>250</v>
      </c>
      <c r="N24" s="104">
        <f>M24-G24</f>
        <v>250</v>
      </c>
      <c r="O24" s="100"/>
      <c r="P24" s="105">
        <f>INT(G24/12)</f>
        <v>0</v>
      </c>
      <c r="Q24" s="97"/>
      <c r="R24" s="3">
        <v>21</v>
      </c>
      <c r="S24" s="4">
        <v>131.25</v>
      </c>
      <c r="T24" s="113"/>
      <c r="U24" s="113"/>
    </row>
    <row r="25" spans="1:21" x14ac:dyDescent="0.2">
      <c r="A25" s="80">
        <v>25</v>
      </c>
      <c r="B25" s="36"/>
      <c r="C25" s="36"/>
      <c r="D25" s="6"/>
      <c r="E25" s="83" t="s">
        <v>39</v>
      </c>
      <c r="F25" s="34"/>
      <c r="G25" s="56">
        <f>'LX Weights'!P57</f>
        <v>57.5</v>
      </c>
      <c r="H25" s="132">
        <v>9</v>
      </c>
      <c r="I25" s="76"/>
      <c r="J25" s="34">
        <v>12</v>
      </c>
      <c r="K25" s="34"/>
      <c r="L25" s="35"/>
      <c r="M25" s="41">
        <v>250</v>
      </c>
      <c r="N25" s="104">
        <f>M25-G25</f>
        <v>192.5</v>
      </c>
      <c r="O25" s="100"/>
      <c r="P25" s="105">
        <f>INT(G25/12)</f>
        <v>4</v>
      </c>
      <c r="Q25" s="97"/>
      <c r="R25" s="3">
        <v>22</v>
      </c>
      <c r="S25" s="4">
        <v>137.5</v>
      </c>
      <c r="T25" s="113"/>
      <c r="U25" s="113"/>
    </row>
    <row r="26" spans="1:21" x14ac:dyDescent="0.2">
      <c r="A26" s="225" t="s">
        <v>24</v>
      </c>
      <c r="B26" s="226"/>
      <c r="C26" s="226"/>
      <c r="D26" s="226"/>
      <c r="E26" s="228"/>
      <c r="F26" s="225"/>
      <c r="G26" s="225"/>
      <c r="H26" s="229"/>
      <c r="I26" s="225"/>
      <c r="J26" s="225"/>
      <c r="K26" s="225"/>
      <c r="L26" s="225"/>
      <c r="M26" s="225"/>
      <c r="N26" s="106"/>
      <c r="O26" s="100"/>
      <c r="P26" s="105"/>
      <c r="Q26" s="97"/>
      <c r="R26" s="3">
        <v>23</v>
      </c>
      <c r="S26" s="4">
        <v>143.75</v>
      </c>
      <c r="T26" s="113"/>
      <c r="U26" s="113"/>
    </row>
    <row r="27" spans="1:21" x14ac:dyDescent="0.2">
      <c r="A27" s="77">
        <v>24</v>
      </c>
      <c r="B27" s="36"/>
      <c r="C27" s="36"/>
      <c r="D27" s="31"/>
      <c r="E27" s="131"/>
      <c r="F27" s="92"/>
      <c r="G27" s="68"/>
      <c r="H27" s="133"/>
      <c r="I27" s="70"/>
      <c r="J27" s="5">
        <v>0</v>
      </c>
      <c r="K27" s="5"/>
      <c r="L27" s="54"/>
      <c r="M27" s="71">
        <v>250</v>
      </c>
      <c r="N27" s="104">
        <f>M27-G27</f>
        <v>250</v>
      </c>
      <c r="O27" s="100"/>
      <c r="P27" s="105">
        <f t="shared" ref="P27:P37" si="1">INT(G27/12)</f>
        <v>0</v>
      </c>
      <c r="Q27" s="97"/>
      <c r="R27" s="11">
        <v>24</v>
      </c>
      <c r="S27" s="12">
        <v>150</v>
      </c>
      <c r="T27" s="113"/>
      <c r="U27" s="113"/>
    </row>
    <row r="28" spans="1:21" x14ac:dyDescent="0.2">
      <c r="A28" s="78">
        <v>23</v>
      </c>
      <c r="B28" s="36"/>
      <c r="C28" s="36"/>
      <c r="D28" s="31"/>
      <c r="E28" s="163" t="s">
        <v>27</v>
      </c>
      <c r="F28" s="30"/>
      <c r="G28" s="54"/>
      <c r="H28" s="132"/>
      <c r="I28" s="30"/>
      <c r="J28" s="6">
        <v>6</v>
      </c>
      <c r="K28" s="6"/>
      <c r="L28" s="31"/>
      <c r="M28" s="24">
        <v>250</v>
      </c>
      <c r="N28" s="104">
        <f>M28-G28</f>
        <v>250</v>
      </c>
      <c r="O28" s="100"/>
      <c r="P28" s="105">
        <f t="shared" si="1"/>
        <v>0</v>
      </c>
      <c r="Q28" s="97"/>
      <c r="R28" s="3">
        <v>25</v>
      </c>
      <c r="S28" s="4">
        <v>156.25</v>
      </c>
      <c r="T28" s="113"/>
      <c r="U28" s="113"/>
    </row>
    <row r="29" spans="1:21" x14ac:dyDescent="0.2">
      <c r="A29" s="79">
        <v>22</v>
      </c>
      <c r="B29" s="36" t="s">
        <v>40</v>
      </c>
      <c r="C29" s="36">
        <v>6</v>
      </c>
      <c r="D29" s="31" t="s">
        <v>125</v>
      </c>
      <c r="E29" s="19"/>
      <c r="F29" s="157"/>
      <c r="G29" s="54"/>
      <c r="H29" s="132"/>
      <c r="I29" s="30"/>
      <c r="J29" s="6">
        <v>0</v>
      </c>
      <c r="K29" s="6"/>
      <c r="L29" s="31" t="s">
        <v>129</v>
      </c>
      <c r="M29" s="24">
        <v>250</v>
      </c>
      <c r="N29" s="104">
        <f>M29-G29</f>
        <v>250</v>
      </c>
      <c r="O29" s="100"/>
      <c r="P29" s="105">
        <f t="shared" si="1"/>
        <v>0</v>
      </c>
      <c r="Q29" s="97"/>
      <c r="R29" s="3">
        <v>26</v>
      </c>
      <c r="S29" s="4">
        <v>162.5</v>
      </c>
      <c r="T29" s="113"/>
      <c r="U29" s="113"/>
    </row>
    <row r="30" spans="1:21" x14ac:dyDescent="0.2">
      <c r="A30" s="78">
        <v>21</v>
      </c>
      <c r="B30" s="36"/>
      <c r="C30" s="36"/>
      <c r="D30" s="31"/>
      <c r="E30" s="164" t="s">
        <v>41</v>
      </c>
      <c r="F30" s="30"/>
      <c r="G30" s="54">
        <f>'LX Weights'!N57</f>
        <v>65.5</v>
      </c>
      <c r="H30" s="132">
        <v>11</v>
      </c>
      <c r="I30" s="30"/>
      <c r="J30" s="6">
        <v>14</v>
      </c>
      <c r="K30" s="6"/>
      <c r="L30" s="31"/>
      <c r="M30" s="24">
        <v>250</v>
      </c>
      <c r="N30" s="104">
        <f>M30-G30</f>
        <v>184.5</v>
      </c>
      <c r="O30" s="100"/>
      <c r="P30" s="105">
        <f t="shared" si="1"/>
        <v>5</v>
      </c>
      <c r="Q30" s="97"/>
      <c r="R30" s="3">
        <v>27</v>
      </c>
      <c r="S30" s="4">
        <v>168.75</v>
      </c>
      <c r="T30" s="113"/>
      <c r="U30" s="113"/>
    </row>
    <row r="31" spans="1:21" x14ac:dyDescent="0.2">
      <c r="A31" s="79">
        <v>20</v>
      </c>
      <c r="B31" s="178" t="s">
        <v>21</v>
      </c>
      <c r="C31" s="178">
        <v>10</v>
      </c>
      <c r="D31" s="179" t="s">
        <v>130</v>
      </c>
      <c r="E31" s="131"/>
      <c r="F31" s="89"/>
      <c r="G31" s="54"/>
      <c r="H31" s="132"/>
      <c r="I31" s="30"/>
      <c r="J31" s="6">
        <v>0</v>
      </c>
      <c r="K31" s="6"/>
      <c r="L31" s="31"/>
      <c r="M31" s="24">
        <v>250</v>
      </c>
      <c r="N31" s="104">
        <f>M31-G31</f>
        <v>250</v>
      </c>
      <c r="O31" s="100"/>
      <c r="P31" s="105">
        <f t="shared" si="1"/>
        <v>0</v>
      </c>
      <c r="Q31" s="97"/>
      <c r="R31" s="11">
        <v>28</v>
      </c>
      <c r="S31" s="12">
        <v>175</v>
      </c>
      <c r="T31" s="113"/>
      <c r="U31" s="113"/>
    </row>
    <row r="32" spans="1:21" x14ac:dyDescent="0.2">
      <c r="A32" s="78">
        <v>19</v>
      </c>
      <c r="B32" s="36"/>
      <c r="C32" s="36"/>
      <c r="D32" s="31"/>
      <c r="E32" s="163" t="s">
        <v>27</v>
      </c>
      <c r="F32" s="30"/>
      <c r="G32" s="54"/>
      <c r="H32" s="132">
        <v>6</v>
      </c>
      <c r="I32" s="30"/>
      <c r="J32" s="6">
        <v>5</v>
      </c>
      <c r="K32" s="6"/>
      <c r="L32" s="31"/>
      <c r="M32" s="24">
        <v>250</v>
      </c>
      <c r="N32" s="104">
        <f>M32-G32</f>
        <v>250</v>
      </c>
      <c r="O32" s="100"/>
      <c r="P32" s="105">
        <f t="shared" si="1"/>
        <v>0</v>
      </c>
      <c r="Q32" s="97"/>
      <c r="R32" s="3">
        <v>29</v>
      </c>
      <c r="S32" s="4">
        <v>181.25</v>
      </c>
      <c r="T32" s="113"/>
      <c r="U32" s="113"/>
    </row>
    <row r="33" spans="1:21" x14ac:dyDescent="0.2">
      <c r="A33" s="79">
        <v>18</v>
      </c>
      <c r="B33" s="36"/>
      <c r="C33" s="36"/>
      <c r="D33" s="31"/>
      <c r="E33" s="19"/>
      <c r="F33" s="30"/>
      <c r="G33" s="54"/>
      <c r="H33" s="132"/>
      <c r="I33" s="30"/>
      <c r="J33" s="6">
        <v>0</v>
      </c>
      <c r="K33" s="6"/>
      <c r="L33" s="31"/>
      <c r="M33" s="24">
        <v>250</v>
      </c>
      <c r="N33" s="104">
        <f>M33-G33</f>
        <v>250</v>
      </c>
      <c r="O33" s="100"/>
      <c r="P33" s="105">
        <f t="shared" si="1"/>
        <v>0</v>
      </c>
      <c r="Q33" s="97"/>
      <c r="R33" s="3">
        <v>30</v>
      </c>
      <c r="S33" s="4">
        <v>187.5</v>
      </c>
      <c r="T33" s="113"/>
      <c r="U33" s="113"/>
    </row>
    <row r="34" spans="1:21" x14ac:dyDescent="0.2">
      <c r="A34" s="78">
        <v>17</v>
      </c>
      <c r="B34" s="36" t="s">
        <v>42</v>
      </c>
      <c r="C34" s="36">
        <v>8</v>
      </c>
      <c r="D34" s="31" t="s">
        <v>43</v>
      </c>
      <c r="E34" s="165" t="s">
        <v>126</v>
      </c>
      <c r="F34" s="89"/>
      <c r="G34" s="54"/>
      <c r="H34" s="132">
        <v>33</v>
      </c>
      <c r="I34" s="30"/>
      <c r="J34" s="6">
        <v>33</v>
      </c>
      <c r="K34" s="6"/>
      <c r="L34" s="31"/>
      <c r="M34" s="24">
        <v>250</v>
      </c>
      <c r="N34" s="104">
        <f>M34-G34</f>
        <v>250</v>
      </c>
      <c r="O34" s="100"/>
      <c r="P34" s="105">
        <f t="shared" si="1"/>
        <v>0</v>
      </c>
      <c r="Q34" s="97"/>
      <c r="R34" s="3">
        <v>31</v>
      </c>
      <c r="S34" s="4">
        <v>193.75</v>
      </c>
      <c r="T34" s="113"/>
      <c r="U34" s="113"/>
    </row>
    <row r="35" spans="1:21" x14ac:dyDescent="0.2">
      <c r="A35" s="79">
        <v>16</v>
      </c>
      <c r="B35" s="36"/>
      <c r="C35" s="36"/>
      <c r="D35" s="31"/>
      <c r="E35" s="19"/>
      <c r="F35" s="89"/>
      <c r="G35" s="54"/>
      <c r="H35" s="132"/>
      <c r="I35" s="30"/>
      <c r="J35" s="6">
        <v>0</v>
      </c>
      <c r="K35" s="6"/>
      <c r="L35" s="31"/>
      <c r="M35" s="24">
        <v>250</v>
      </c>
      <c r="N35" s="104">
        <f>M35-G35</f>
        <v>250</v>
      </c>
      <c r="O35" s="100"/>
      <c r="P35" s="105">
        <f t="shared" si="1"/>
        <v>0</v>
      </c>
      <c r="Q35" s="97"/>
      <c r="R35" s="11">
        <v>32</v>
      </c>
      <c r="S35" s="12">
        <v>200</v>
      </c>
      <c r="T35" s="113"/>
      <c r="U35" s="113"/>
    </row>
    <row r="36" spans="1:21" x14ac:dyDescent="0.2">
      <c r="A36" s="59">
        <v>15</v>
      </c>
      <c r="B36" s="29"/>
      <c r="C36" s="98"/>
      <c r="D36" s="31"/>
      <c r="E36" s="19"/>
      <c r="F36" s="60"/>
      <c r="G36" s="56"/>
      <c r="H36" s="132"/>
      <c r="I36" s="76"/>
      <c r="J36" s="34">
        <v>0</v>
      </c>
      <c r="K36" s="34"/>
      <c r="L36" s="35"/>
      <c r="M36" s="24">
        <v>250</v>
      </c>
      <c r="N36" s="104">
        <f>M36-G36</f>
        <v>250</v>
      </c>
      <c r="O36" s="100"/>
      <c r="P36" s="105">
        <f t="shared" si="1"/>
        <v>0</v>
      </c>
      <c r="Q36" s="97"/>
      <c r="R36" s="3">
        <v>33</v>
      </c>
      <c r="S36" s="4">
        <v>206.25</v>
      </c>
      <c r="T36" s="113"/>
      <c r="U36" s="113"/>
    </row>
    <row r="37" spans="1:21" x14ac:dyDescent="0.2">
      <c r="A37" s="57">
        <v>14</v>
      </c>
      <c r="B37" s="29" t="s">
        <v>30</v>
      </c>
      <c r="C37" s="138">
        <v>2</v>
      </c>
      <c r="D37" s="31" t="s">
        <v>123</v>
      </c>
      <c r="E37" s="163" t="s">
        <v>27</v>
      </c>
      <c r="F37" s="61"/>
      <c r="G37" s="36"/>
      <c r="H37" s="69">
        <v>6</v>
      </c>
      <c r="I37" s="29"/>
      <c r="J37" s="29">
        <v>6</v>
      </c>
      <c r="K37" s="29"/>
      <c r="L37" s="36"/>
      <c r="M37" s="24">
        <v>250</v>
      </c>
      <c r="N37" s="104">
        <f>M37-G37</f>
        <v>250</v>
      </c>
      <c r="O37" s="100"/>
      <c r="P37" s="105">
        <f t="shared" si="1"/>
        <v>0</v>
      </c>
      <c r="Q37" s="97"/>
      <c r="R37" s="3">
        <v>34</v>
      </c>
      <c r="S37" s="4">
        <v>212.5</v>
      </c>
      <c r="T37" s="113"/>
      <c r="U37" s="113"/>
    </row>
    <row r="38" spans="1:21" x14ac:dyDescent="0.2">
      <c r="A38" s="225" t="s">
        <v>24</v>
      </c>
      <c r="B38" s="226"/>
      <c r="C38" s="226"/>
      <c r="D38" s="226"/>
      <c r="E38" s="226"/>
      <c r="F38" s="225"/>
      <c r="G38" s="225"/>
      <c r="H38" s="225"/>
      <c r="I38" s="225"/>
      <c r="J38" s="225"/>
      <c r="K38" s="225"/>
      <c r="L38" s="225"/>
      <c r="M38" s="227"/>
      <c r="N38" s="106"/>
      <c r="O38" s="100"/>
      <c r="P38" s="105"/>
      <c r="Q38" s="97"/>
      <c r="R38" s="3">
        <v>35</v>
      </c>
      <c r="S38" s="4">
        <v>218.75</v>
      </c>
      <c r="T38" s="113"/>
      <c r="U38" s="113"/>
    </row>
    <row r="39" spans="1:21" x14ac:dyDescent="0.2">
      <c r="A39" s="57">
        <v>13</v>
      </c>
      <c r="B39" s="36"/>
      <c r="C39" s="36"/>
      <c r="D39" s="31"/>
      <c r="E39" s="167" t="s">
        <v>44</v>
      </c>
      <c r="F39" s="58"/>
      <c r="G39" s="36">
        <f>'LX Weights'!L57</f>
        <v>58</v>
      </c>
      <c r="H39" s="32">
        <v>9</v>
      </c>
      <c r="I39" s="29"/>
      <c r="J39" s="29">
        <v>14</v>
      </c>
      <c r="K39" s="29"/>
      <c r="L39" s="37"/>
      <c r="M39" s="24">
        <v>250</v>
      </c>
      <c r="N39" s="104">
        <f>M39-G39</f>
        <v>192</v>
      </c>
      <c r="O39" s="100"/>
      <c r="P39" s="105">
        <f t="shared" ref="P39:P53" si="2">INT(G39/12)</f>
        <v>4</v>
      </c>
      <c r="Q39" s="97"/>
      <c r="R39" s="11">
        <v>36</v>
      </c>
      <c r="S39" s="12">
        <v>225</v>
      </c>
      <c r="T39" s="113"/>
      <c r="U39" s="113"/>
    </row>
    <row r="40" spans="1:21" x14ac:dyDescent="0.2">
      <c r="A40" s="86">
        <v>12</v>
      </c>
      <c r="B40" s="36"/>
      <c r="C40" s="36"/>
      <c r="D40" s="31"/>
      <c r="E40" s="19"/>
      <c r="F40" s="134"/>
      <c r="G40" s="36"/>
      <c r="H40" s="135"/>
      <c r="I40" s="29"/>
      <c r="J40" s="29">
        <v>0</v>
      </c>
      <c r="K40" s="29"/>
      <c r="L40" s="37"/>
      <c r="M40" s="24">
        <v>250</v>
      </c>
      <c r="N40" s="104">
        <f>M40-G40</f>
        <v>250</v>
      </c>
      <c r="O40" s="100"/>
      <c r="P40" s="105">
        <f t="shared" si="2"/>
        <v>0</v>
      </c>
      <c r="Q40" s="97"/>
      <c r="R40" s="3">
        <v>37</v>
      </c>
      <c r="S40" s="4">
        <v>231.25</v>
      </c>
      <c r="T40" s="113"/>
      <c r="U40" s="113"/>
    </row>
    <row r="41" spans="1:21" x14ac:dyDescent="0.2">
      <c r="A41" s="57">
        <v>11</v>
      </c>
      <c r="B41" s="36"/>
      <c r="C41" s="36"/>
      <c r="D41" s="31"/>
      <c r="E41" s="19"/>
      <c r="F41" s="58"/>
      <c r="G41" s="36"/>
      <c r="H41" s="132"/>
      <c r="I41" s="134"/>
      <c r="J41" s="29">
        <v>0</v>
      </c>
      <c r="K41" s="29"/>
      <c r="L41" s="37"/>
      <c r="M41" s="24">
        <v>250</v>
      </c>
      <c r="N41" s="104">
        <f>M41-G41</f>
        <v>250</v>
      </c>
      <c r="O41" s="100"/>
      <c r="P41" s="105">
        <f t="shared" si="2"/>
        <v>0</v>
      </c>
      <c r="Q41" s="97"/>
      <c r="R41" s="3">
        <v>38</v>
      </c>
      <c r="S41" s="4">
        <v>237.5</v>
      </c>
      <c r="T41" s="113"/>
      <c r="U41" s="113"/>
    </row>
    <row r="42" spans="1:21" x14ac:dyDescent="0.2">
      <c r="A42" s="87">
        <v>10</v>
      </c>
      <c r="B42" s="36"/>
      <c r="C42" s="36"/>
      <c r="D42" s="31"/>
      <c r="E42" s="167" t="s">
        <v>45</v>
      </c>
      <c r="F42" s="156"/>
      <c r="G42" s="54">
        <f>'LX Weights'!J57</f>
        <v>70.5</v>
      </c>
      <c r="H42" s="132">
        <v>12</v>
      </c>
      <c r="I42" s="70"/>
      <c r="J42" s="5">
        <v>14</v>
      </c>
      <c r="K42" s="5"/>
      <c r="L42" s="23"/>
      <c r="M42" s="24">
        <v>250</v>
      </c>
      <c r="N42" s="104">
        <f>M42-G42</f>
        <v>179.5</v>
      </c>
      <c r="O42" s="100"/>
      <c r="P42" s="105">
        <f t="shared" si="2"/>
        <v>5</v>
      </c>
      <c r="Q42" s="97"/>
      <c r="R42" s="3">
        <v>39</v>
      </c>
      <c r="S42" s="4">
        <v>243.75</v>
      </c>
      <c r="T42" s="113"/>
      <c r="U42" s="113"/>
    </row>
    <row r="43" spans="1:21" ht="17" thickBot="1" x14ac:dyDescent="0.25">
      <c r="A43" s="79">
        <v>9</v>
      </c>
      <c r="B43" s="36"/>
      <c r="C43" s="36"/>
      <c r="D43" s="31"/>
      <c r="E43" s="131"/>
      <c r="F43" s="30"/>
      <c r="G43" s="54"/>
      <c r="H43" s="132"/>
      <c r="I43" s="30"/>
      <c r="J43" s="6">
        <v>0</v>
      </c>
      <c r="K43" s="6"/>
      <c r="L43" s="26"/>
      <c r="M43" s="24">
        <v>250</v>
      </c>
      <c r="N43" s="104">
        <f>M43-G43</f>
        <v>250</v>
      </c>
      <c r="O43" s="100"/>
      <c r="P43" s="105">
        <f t="shared" si="2"/>
        <v>0</v>
      </c>
      <c r="Q43" s="97"/>
      <c r="R43" s="13">
        <v>40</v>
      </c>
      <c r="S43" s="14">
        <v>250</v>
      </c>
      <c r="T43" s="113"/>
      <c r="U43" s="113"/>
    </row>
    <row r="44" spans="1:21" x14ac:dyDescent="0.2">
      <c r="A44" s="78">
        <v>8</v>
      </c>
      <c r="B44" s="36" t="s">
        <v>42</v>
      </c>
      <c r="C44" s="36">
        <v>8</v>
      </c>
      <c r="D44" s="31" t="s">
        <v>43</v>
      </c>
      <c r="E44" s="163" t="s">
        <v>27</v>
      </c>
      <c r="F44" s="30"/>
      <c r="G44" s="54"/>
      <c r="H44" s="132">
        <v>7</v>
      </c>
      <c r="I44" s="30"/>
      <c r="J44" s="6">
        <v>7</v>
      </c>
      <c r="K44" s="6"/>
      <c r="L44" s="26"/>
      <c r="M44" s="24">
        <v>250</v>
      </c>
      <c r="N44" s="104">
        <f>M44-G44</f>
        <v>250</v>
      </c>
      <c r="O44" s="100"/>
      <c r="P44" s="105">
        <f t="shared" si="2"/>
        <v>0</v>
      </c>
      <c r="Q44" s="97"/>
      <c r="R44" s="117"/>
      <c r="S44" s="117"/>
      <c r="T44" s="113"/>
      <c r="U44" s="113"/>
    </row>
    <row r="45" spans="1:21" x14ac:dyDescent="0.2">
      <c r="A45" s="79">
        <v>7</v>
      </c>
      <c r="B45" s="36"/>
      <c r="C45" s="36"/>
      <c r="D45" s="31"/>
      <c r="E45" s="20"/>
      <c r="F45" s="89"/>
      <c r="G45" s="54"/>
      <c r="H45" s="132"/>
      <c r="I45" s="30"/>
      <c r="J45" s="6">
        <v>0</v>
      </c>
      <c r="K45" s="6"/>
      <c r="L45" s="26"/>
      <c r="M45" s="24">
        <v>250</v>
      </c>
      <c r="N45" s="104">
        <f>M45-G45</f>
        <v>250</v>
      </c>
      <c r="O45" s="100"/>
      <c r="P45" s="105">
        <f t="shared" si="2"/>
        <v>0</v>
      </c>
      <c r="Q45" s="97"/>
      <c r="R45" s="15"/>
      <c r="S45" s="113"/>
      <c r="T45" s="113"/>
      <c r="U45" s="113"/>
    </row>
    <row r="46" spans="1:21" x14ac:dyDescent="0.2">
      <c r="A46" s="78">
        <v>6</v>
      </c>
      <c r="B46" s="178" t="s">
        <v>21</v>
      </c>
      <c r="C46" s="178">
        <v>14</v>
      </c>
      <c r="D46" s="179" t="s">
        <v>122</v>
      </c>
      <c r="E46" s="20"/>
      <c r="F46" s="89"/>
      <c r="G46" s="54"/>
      <c r="H46" s="132"/>
      <c r="I46" s="30"/>
      <c r="J46" s="6">
        <v>0</v>
      </c>
      <c r="K46" s="6"/>
      <c r="L46" s="26"/>
      <c r="M46" s="24">
        <v>250</v>
      </c>
      <c r="N46" s="104">
        <f>M46-G46</f>
        <v>250</v>
      </c>
      <c r="O46" s="100"/>
      <c r="P46" s="105">
        <f t="shared" si="2"/>
        <v>0</v>
      </c>
      <c r="Q46" s="97"/>
      <c r="R46" s="15"/>
      <c r="S46" s="2"/>
      <c r="T46" s="113"/>
      <c r="U46" s="113"/>
    </row>
    <row r="47" spans="1:21" x14ac:dyDescent="0.2">
      <c r="A47" s="79">
        <v>5</v>
      </c>
      <c r="B47" s="36"/>
      <c r="C47" s="36"/>
      <c r="D47" s="31"/>
      <c r="E47" s="20"/>
      <c r="F47" s="89"/>
      <c r="G47" s="54"/>
      <c r="H47" s="132"/>
      <c r="I47" s="30"/>
      <c r="J47" s="6">
        <v>0</v>
      </c>
      <c r="K47" s="6"/>
      <c r="L47" s="26"/>
      <c r="M47" s="24">
        <v>250</v>
      </c>
      <c r="N47" s="104">
        <f>M47-G47</f>
        <v>250</v>
      </c>
      <c r="O47" s="100"/>
      <c r="P47" s="105">
        <f t="shared" si="2"/>
        <v>0</v>
      </c>
      <c r="Q47" s="97"/>
      <c r="R47" s="2"/>
      <c r="S47" s="2"/>
      <c r="T47" s="113"/>
      <c r="U47" s="113"/>
    </row>
    <row r="48" spans="1:21" x14ac:dyDescent="0.2">
      <c r="A48" s="78" t="s">
        <v>46</v>
      </c>
      <c r="B48" s="36"/>
      <c r="C48" s="36"/>
      <c r="D48" s="31"/>
      <c r="E48" s="19"/>
      <c r="F48" s="84"/>
      <c r="G48" s="54"/>
      <c r="H48" s="132"/>
      <c r="I48" s="30"/>
      <c r="J48" s="6" t="s">
        <v>131</v>
      </c>
      <c r="K48" s="6"/>
      <c r="L48" s="26"/>
      <c r="M48" s="24">
        <v>500</v>
      </c>
      <c r="N48" s="104">
        <f>M48-G48</f>
        <v>500</v>
      </c>
      <c r="O48" s="100"/>
      <c r="P48" s="105">
        <f t="shared" si="2"/>
        <v>0</v>
      </c>
      <c r="Q48" s="97"/>
      <c r="R48" s="2"/>
      <c r="S48" s="2"/>
      <c r="T48" s="113"/>
      <c r="U48" s="113"/>
    </row>
    <row r="49" spans="1:21" x14ac:dyDescent="0.2">
      <c r="A49" s="79">
        <v>4</v>
      </c>
      <c r="B49" s="36"/>
      <c r="C49" s="36"/>
      <c r="D49" s="31"/>
      <c r="E49" s="163" t="s">
        <v>27</v>
      </c>
      <c r="F49" s="84"/>
      <c r="G49" s="54"/>
      <c r="H49" s="132">
        <v>7</v>
      </c>
      <c r="I49" s="30"/>
      <c r="J49" s="6">
        <v>7</v>
      </c>
      <c r="K49" s="6"/>
      <c r="L49" s="26"/>
      <c r="M49" s="24">
        <v>250</v>
      </c>
      <c r="N49" s="104">
        <f>M49-G49</f>
        <v>250</v>
      </c>
      <c r="O49" s="100"/>
      <c r="P49" s="105">
        <f t="shared" si="2"/>
        <v>0</v>
      </c>
      <c r="Q49" s="97"/>
      <c r="R49" s="2"/>
      <c r="S49" s="2"/>
      <c r="T49" s="113"/>
      <c r="U49" s="113"/>
    </row>
    <row r="50" spans="1:21" x14ac:dyDescent="0.2">
      <c r="A50" s="78">
        <v>3</v>
      </c>
      <c r="B50" s="36"/>
      <c r="C50" s="36"/>
      <c r="D50" s="31"/>
      <c r="E50" s="164" t="s">
        <v>47</v>
      </c>
      <c r="F50" s="118"/>
      <c r="G50" s="54">
        <f>'LX Weights'!H57</f>
        <v>25</v>
      </c>
      <c r="H50" s="132">
        <v>5</v>
      </c>
      <c r="I50" s="30"/>
      <c r="J50" s="6">
        <v>5</v>
      </c>
      <c r="K50" s="6"/>
      <c r="L50" s="26"/>
      <c r="M50" s="24">
        <v>250</v>
      </c>
      <c r="N50" s="104">
        <f>M50-G50</f>
        <v>225</v>
      </c>
      <c r="O50" s="100"/>
      <c r="P50" s="105">
        <f t="shared" si="2"/>
        <v>2</v>
      </c>
      <c r="Q50" s="97"/>
      <c r="R50" s="2"/>
      <c r="S50" s="2"/>
      <c r="T50" s="113"/>
      <c r="U50" s="113"/>
    </row>
    <row r="51" spans="1:21" x14ac:dyDescent="0.2">
      <c r="A51" s="79">
        <v>2</v>
      </c>
      <c r="B51" s="36"/>
      <c r="C51" s="36"/>
      <c r="D51" s="31"/>
      <c r="E51" s="168" t="s">
        <v>48</v>
      </c>
      <c r="F51" s="85"/>
      <c r="G51" s="54">
        <f>'LX Weights'!F57</f>
        <v>97.5</v>
      </c>
      <c r="H51" s="132">
        <v>28</v>
      </c>
      <c r="I51" s="30"/>
      <c r="J51" s="6">
        <v>28</v>
      </c>
      <c r="K51" s="6"/>
      <c r="L51" s="38"/>
      <c r="M51" s="24">
        <v>250</v>
      </c>
      <c r="N51" s="104">
        <f>M51-G51</f>
        <v>152.5</v>
      </c>
      <c r="O51" s="100"/>
      <c r="P51" s="105">
        <f t="shared" si="2"/>
        <v>8</v>
      </c>
      <c r="Q51" s="97"/>
      <c r="R51" s="2" t="s">
        <v>49</v>
      </c>
      <c r="S51" s="2"/>
      <c r="T51" s="113"/>
      <c r="U51" s="113"/>
    </row>
    <row r="52" spans="1:21" x14ac:dyDescent="0.2">
      <c r="A52" s="59">
        <v>1</v>
      </c>
      <c r="B52" s="36" t="s">
        <v>27</v>
      </c>
      <c r="C52" s="36">
        <v>6</v>
      </c>
      <c r="D52" s="169" t="s">
        <v>37</v>
      </c>
      <c r="E52" s="163" t="s">
        <v>27</v>
      </c>
      <c r="F52" s="166" t="s">
        <v>50</v>
      </c>
      <c r="G52" s="92"/>
      <c r="H52" s="137">
        <v>6</v>
      </c>
      <c r="I52" s="76"/>
      <c r="J52" s="6">
        <v>10</v>
      </c>
      <c r="K52" s="6"/>
      <c r="L52" s="38"/>
      <c r="M52" s="24">
        <v>250</v>
      </c>
      <c r="N52" s="104">
        <f>M52-G52</f>
        <v>250</v>
      </c>
      <c r="O52" s="100"/>
      <c r="P52" s="105">
        <f t="shared" si="2"/>
        <v>0</v>
      </c>
      <c r="Q52" s="97"/>
      <c r="R52" s="2"/>
      <c r="S52" s="2"/>
      <c r="T52" s="113"/>
      <c r="U52" s="113"/>
    </row>
    <row r="53" spans="1:21" ht="16" customHeight="1" thickBot="1" x14ac:dyDescent="0.25">
      <c r="A53" s="88" t="s">
        <v>51</v>
      </c>
      <c r="B53" s="90"/>
      <c r="C53" s="91"/>
      <c r="D53" s="94"/>
      <c r="E53" s="96"/>
      <c r="F53" s="96"/>
      <c r="G53" s="56"/>
      <c r="H53" s="136"/>
      <c r="I53" s="76"/>
      <c r="J53" s="34"/>
      <c r="K53" s="39"/>
      <c r="L53" s="40"/>
      <c r="M53" s="41">
        <v>250</v>
      </c>
      <c r="N53" s="104">
        <f>M53-G53</f>
        <v>250</v>
      </c>
      <c r="O53" s="100"/>
      <c r="P53" s="105">
        <f t="shared" si="2"/>
        <v>0</v>
      </c>
      <c r="Q53" s="97"/>
      <c r="R53" s="2">
        <v>10.7</v>
      </c>
      <c r="S53" s="113">
        <f>R53/12.5</f>
        <v>0.85599999999999998</v>
      </c>
      <c r="T53" s="113"/>
      <c r="U53" s="113"/>
    </row>
    <row r="54" spans="1:21" ht="16" customHeight="1" thickBot="1" x14ac:dyDescent="0.25">
      <c r="A54" s="188" t="s">
        <v>1</v>
      </c>
      <c r="B54" s="204" t="s">
        <v>2</v>
      </c>
      <c r="C54" s="204" t="s">
        <v>132</v>
      </c>
      <c r="D54" s="207" t="s">
        <v>4</v>
      </c>
      <c r="E54" s="191" t="s">
        <v>5</v>
      </c>
      <c r="F54" s="194" t="s">
        <v>6</v>
      </c>
      <c r="G54" s="200" t="s">
        <v>16</v>
      </c>
      <c r="H54" s="202"/>
      <c r="I54" s="201"/>
      <c r="J54" s="203"/>
      <c r="K54" s="183" t="s">
        <v>9</v>
      </c>
      <c r="L54" s="186" t="s">
        <v>10</v>
      </c>
      <c r="M54" s="186" t="s">
        <v>11</v>
      </c>
      <c r="N54" s="187" t="s">
        <v>12</v>
      </c>
      <c r="O54" s="100"/>
      <c r="P54" s="100"/>
      <c r="Q54" s="2"/>
      <c r="R54" s="2">
        <v>10.7</v>
      </c>
      <c r="S54" s="2">
        <f>ROUND(R54/12.5,0)</f>
        <v>1</v>
      </c>
      <c r="T54" s="113"/>
      <c r="U54" s="113"/>
    </row>
    <row r="55" spans="1:21" ht="17" thickBot="1" x14ac:dyDescent="0.25">
      <c r="A55" s="189"/>
      <c r="B55" s="205"/>
      <c r="C55" s="205"/>
      <c r="D55" s="208"/>
      <c r="E55" s="192"/>
      <c r="F55" s="195"/>
      <c r="G55" s="107" t="s">
        <v>15</v>
      </c>
      <c r="H55" s="108" t="s">
        <v>3</v>
      </c>
      <c r="I55" s="108" t="s">
        <v>15</v>
      </c>
      <c r="J55" s="109" t="s">
        <v>3</v>
      </c>
      <c r="K55" s="184"/>
      <c r="L55" s="184"/>
      <c r="M55" s="184"/>
      <c r="N55" s="187"/>
      <c r="O55" s="100"/>
      <c r="P55" s="100"/>
      <c r="Q55" s="2"/>
      <c r="R55" s="2">
        <v>10.7</v>
      </c>
      <c r="S55" s="2">
        <f>ROUND(R55/12.5,1)</f>
        <v>0.9</v>
      </c>
      <c r="T55" s="113"/>
      <c r="U55" s="113"/>
    </row>
    <row r="56" spans="1:21" ht="17" thickBot="1" x14ac:dyDescent="0.25">
      <c r="A56" s="190"/>
      <c r="B56" s="206"/>
      <c r="C56" s="206"/>
      <c r="D56" s="209"/>
      <c r="E56" s="193"/>
      <c r="F56" s="196"/>
      <c r="G56" s="197" t="s">
        <v>7</v>
      </c>
      <c r="H56" s="198"/>
      <c r="I56" s="198" t="s">
        <v>8</v>
      </c>
      <c r="J56" s="199"/>
      <c r="K56" s="185"/>
      <c r="L56" s="185"/>
      <c r="M56" s="185"/>
      <c r="N56" s="187"/>
      <c r="O56" s="100"/>
      <c r="P56" s="100"/>
      <c r="Q56" s="2"/>
      <c r="R56" s="2">
        <v>10.7</v>
      </c>
      <c r="S56" s="2">
        <f>ROUNDUP(R56/12.5,1)</f>
        <v>0.9</v>
      </c>
      <c r="T56" s="113"/>
      <c r="U56" s="113"/>
    </row>
    <row r="57" spans="1:2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>
        <v>10.7</v>
      </c>
      <c r="S57" s="2">
        <f>ROUNDDOWN(R57/N1,1)</f>
        <v>1.7</v>
      </c>
      <c r="T57" s="113"/>
      <c r="U57" s="113"/>
    </row>
    <row r="58" spans="1:2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113"/>
      <c r="U58" s="113"/>
    </row>
    <row r="59" spans="1:2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113"/>
      <c r="U59" s="113"/>
    </row>
    <row r="60" spans="1:2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113"/>
      <c r="S60" s="113"/>
      <c r="T60" s="113"/>
      <c r="U60" s="113"/>
    </row>
    <row r="61" spans="1:2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113"/>
      <c r="S61" s="113"/>
      <c r="T61" s="113"/>
      <c r="U61" s="113"/>
    </row>
    <row r="62" spans="1:2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113"/>
      <c r="S62" s="113"/>
      <c r="T62" s="113"/>
      <c r="U62" s="113"/>
    </row>
    <row r="66" spans="1:21" x14ac:dyDescent="0.2">
      <c r="A66" s="113"/>
      <c r="B66" s="113"/>
      <c r="C66" s="113"/>
      <c r="D66" s="113"/>
      <c r="E66" s="17" t="s">
        <v>52</v>
      </c>
      <c r="F66" s="17" t="s">
        <v>53</v>
      </c>
      <c r="G66" s="17" t="s">
        <v>54</v>
      </c>
      <c r="H66" s="17" t="s">
        <v>55</v>
      </c>
      <c r="I66" s="113"/>
      <c r="J66" s="113"/>
      <c r="K66" s="17" t="s">
        <v>56</v>
      </c>
      <c r="L66" s="17" t="s">
        <v>6</v>
      </c>
      <c r="M66" s="17" t="s">
        <v>57</v>
      </c>
      <c r="N66" s="113"/>
      <c r="O66" s="2"/>
      <c r="P66" s="2"/>
      <c r="Q66" s="2"/>
      <c r="R66" s="113"/>
      <c r="S66" s="113"/>
      <c r="T66" s="113"/>
      <c r="U66" s="113"/>
    </row>
    <row r="67" spans="1:21" x14ac:dyDescent="0.2">
      <c r="A67" s="113"/>
      <c r="B67" s="113"/>
      <c r="C67" s="113"/>
      <c r="D67" s="113"/>
      <c r="E67" s="110" t="s">
        <v>58</v>
      </c>
      <c r="F67" s="115" t="s">
        <v>59</v>
      </c>
      <c r="G67" s="119">
        <v>33.6</v>
      </c>
      <c r="H67" s="120">
        <v>34</v>
      </c>
      <c r="I67" s="113"/>
      <c r="J67" s="113"/>
      <c r="K67" s="110" t="s">
        <v>21</v>
      </c>
      <c r="L67" s="115"/>
      <c r="M67" s="121">
        <v>14</v>
      </c>
      <c r="N67" s="113"/>
      <c r="O67" s="2"/>
      <c r="P67" s="2"/>
      <c r="Q67" s="2"/>
      <c r="R67" s="113"/>
      <c r="S67" s="113"/>
      <c r="T67" s="113"/>
      <c r="U67" s="113"/>
    </row>
    <row r="68" spans="1:21" x14ac:dyDescent="0.2">
      <c r="A68" s="113"/>
      <c r="B68" s="113"/>
      <c r="C68" s="113"/>
      <c r="D68" s="113"/>
      <c r="E68" s="110"/>
      <c r="F68" s="115" t="s">
        <v>60</v>
      </c>
      <c r="G68" s="122">
        <v>0.85</v>
      </c>
      <c r="H68" s="122">
        <v>1</v>
      </c>
      <c r="I68" s="113"/>
      <c r="J68" s="113"/>
      <c r="K68" s="110" t="s">
        <v>61</v>
      </c>
      <c r="L68" s="113"/>
      <c r="M68" s="123">
        <v>8.5</v>
      </c>
      <c r="N68" s="113"/>
      <c r="O68" s="2"/>
      <c r="P68" s="2"/>
      <c r="Q68" s="2"/>
      <c r="R68" s="113"/>
      <c r="S68" s="113"/>
      <c r="T68" s="113"/>
      <c r="U68" s="113"/>
    </row>
    <row r="69" spans="1:21" x14ac:dyDescent="0.2">
      <c r="A69" s="113"/>
      <c r="B69" s="113"/>
      <c r="C69" s="113"/>
      <c r="D69" s="113"/>
      <c r="E69" s="110"/>
      <c r="F69" s="115" t="s">
        <v>62</v>
      </c>
      <c r="G69" s="122">
        <v>1.4</v>
      </c>
      <c r="H69" s="122">
        <v>1.5</v>
      </c>
      <c r="I69" s="113"/>
      <c r="J69" s="113"/>
      <c r="K69" s="110" t="s">
        <v>19</v>
      </c>
      <c r="L69" s="115"/>
      <c r="M69" s="121">
        <v>7</v>
      </c>
      <c r="N69" s="113"/>
      <c r="O69" s="2"/>
      <c r="P69" s="2"/>
      <c r="Q69" s="2"/>
      <c r="R69" s="113"/>
      <c r="S69" s="113"/>
      <c r="T69" s="113"/>
      <c r="U69" s="113"/>
    </row>
    <row r="70" spans="1:21" x14ac:dyDescent="0.2">
      <c r="A70" s="113"/>
      <c r="B70" s="113"/>
      <c r="C70" s="113"/>
      <c r="D70" s="113"/>
      <c r="E70" s="110"/>
      <c r="F70" s="115" t="s">
        <v>63</v>
      </c>
      <c r="G70" s="122">
        <v>1.4</v>
      </c>
      <c r="H70" s="122">
        <v>1.5</v>
      </c>
      <c r="I70" s="113"/>
      <c r="J70" s="113"/>
      <c r="K70" s="110" t="s">
        <v>27</v>
      </c>
      <c r="L70" s="115" t="s">
        <v>64</v>
      </c>
      <c r="M70" s="121">
        <v>6</v>
      </c>
      <c r="N70" s="113"/>
      <c r="O70" s="2"/>
      <c r="P70" s="2"/>
      <c r="Q70" s="2"/>
      <c r="R70" s="113"/>
      <c r="S70" s="113"/>
      <c r="T70" s="113"/>
      <c r="U70" s="113"/>
    </row>
    <row r="71" spans="1:21" x14ac:dyDescent="0.2">
      <c r="A71" s="113"/>
      <c r="B71" s="113"/>
      <c r="C71" s="113"/>
      <c r="D71" s="113"/>
      <c r="E71" s="110"/>
      <c r="F71" s="115" t="s">
        <v>65</v>
      </c>
      <c r="G71" s="122">
        <v>1.7</v>
      </c>
      <c r="H71" s="122">
        <v>1.8</v>
      </c>
      <c r="I71" s="113"/>
      <c r="J71" s="113"/>
      <c r="K71" s="110" t="s">
        <v>31</v>
      </c>
      <c r="L71" s="115"/>
      <c r="M71" s="121">
        <v>3</v>
      </c>
      <c r="N71" s="113"/>
      <c r="O71" s="2"/>
      <c r="P71" s="2"/>
      <c r="Q71" s="2"/>
      <c r="R71" s="113"/>
      <c r="S71" s="113"/>
      <c r="T71" s="113"/>
      <c r="U71" s="113"/>
    </row>
    <row r="72" spans="1:21" x14ac:dyDescent="0.2">
      <c r="A72" s="113"/>
      <c r="B72" s="113"/>
      <c r="C72" s="113"/>
      <c r="D72" s="113"/>
      <c r="E72" s="110"/>
      <c r="F72" s="115" t="s">
        <v>66</v>
      </c>
      <c r="G72" s="122">
        <v>4.7</v>
      </c>
      <c r="H72" s="120">
        <v>5</v>
      </c>
      <c r="I72" s="113"/>
      <c r="J72" s="113"/>
      <c r="K72" s="110" t="s">
        <v>67</v>
      </c>
      <c r="L72" s="115"/>
      <c r="M72" s="121">
        <v>22</v>
      </c>
      <c r="N72" s="113"/>
      <c r="O72" s="2"/>
      <c r="P72" s="2"/>
      <c r="Q72" s="2"/>
      <c r="R72" s="113"/>
      <c r="S72" s="113"/>
      <c r="T72" s="113"/>
      <c r="U72" s="113"/>
    </row>
    <row r="73" spans="1:21" x14ac:dyDescent="0.2">
      <c r="A73" s="113"/>
      <c r="B73" s="113"/>
      <c r="C73" s="113"/>
      <c r="D73" s="113"/>
      <c r="E73" s="110" t="s">
        <v>58</v>
      </c>
      <c r="F73" s="115" t="s">
        <v>68</v>
      </c>
      <c r="G73" s="122">
        <v>8.3000000000000007</v>
      </c>
      <c r="H73" s="122">
        <v>8.5</v>
      </c>
      <c r="I73" s="113"/>
      <c r="J73" s="113"/>
      <c r="K73" s="110" t="s">
        <v>69</v>
      </c>
      <c r="L73" s="115"/>
      <c r="M73" s="121">
        <v>12</v>
      </c>
      <c r="N73" s="113"/>
      <c r="O73" s="2"/>
      <c r="P73" s="2"/>
      <c r="Q73" s="2"/>
      <c r="R73" s="113"/>
      <c r="S73" s="113"/>
      <c r="T73" s="113"/>
      <c r="U73" s="113"/>
    </row>
    <row r="74" spans="1:21" x14ac:dyDescent="0.2">
      <c r="A74" s="113"/>
      <c r="B74" s="113"/>
      <c r="C74" s="113"/>
      <c r="D74" s="113"/>
      <c r="E74" s="110" t="s">
        <v>70</v>
      </c>
      <c r="F74" s="115" t="s">
        <v>71</v>
      </c>
      <c r="G74" s="124">
        <v>31</v>
      </c>
      <c r="H74" s="124" t="s">
        <v>72</v>
      </c>
      <c r="I74" s="113"/>
      <c r="J74" s="113"/>
      <c r="K74" s="110" t="s">
        <v>73</v>
      </c>
      <c r="L74" s="115"/>
      <c r="M74" s="121">
        <v>7</v>
      </c>
      <c r="N74" s="113"/>
      <c r="O74" s="2"/>
      <c r="P74" s="2"/>
      <c r="Q74" s="2"/>
      <c r="R74" s="113"/>
      <c r="S74" s="113"/>
      <c r="T74" s="113"/>
      <c r="U74" s="113"/>
    </row>
    <row r="75" spans="1:21" x14ac:dyDescent="0.2">
      <c r="A75" s="113"/>
      <c r="B75" s="113"/>
      <c r="C75" s="113"/>
      <c r="D75" s="113"/>
      <c r="E75" s="110"/>
      <c r="F75" s="115" t="s">
        <v>74</v>
      </c>
      <c r="G75" s="124" t="s">
        <v>75</v>
      </c>
      <c r="H75" s="124" t="s">
        <v>76</v>
      </c>
      <c r="I75" s="113"/>
      <c r="J75" s="113"/>
      <c r="K75" s="110" t="s">
        <v>77</v>
      </c>
      <c r="L75" s="115"/>
      <c r="M75" s="121">
        <v>23</v>
      </c>
      <c r="N75" s="113"/>
      <c r="O75" s="2"/>
      <c r="P75" s="2"/>
      <c r="Q75" s="2"/>
      <c r="R75" s="113"/>
      <c r="S75" s="113"/>
      <c r="T75" s="113"/>
      <c r="U75" s="113"/>
    </row>
    <row r="76" spans="1:21" x14ac:dyDescent="0.2">
      <c r="A76" s="113"/>
      <c r="B76" s="113"/>
      <c r="C76" s="113"/>
      <c r="D76" s="113"/>
      <c r="E76" s="110"/>
      <c r="F76" s="115" t="s">
        <v>78</v>
      </c>
      <c r="G76" s="122">
        <v>27.1</v>
      </c>
      <c r="H76" s="120">
        <v>27</v>
      </c>
      <c r="I76" s="113"/>
      <c r="J76" s="113"/>
      <c r="K76" s="110" t="s">
        <v>79</v>
      </c>
      <c r="L76" s="115" t="s">
        <v>64</v>
      </c>
      <c r="M76" s="125">
        <v>2</v>
      </c>
      <c r="N76" s="113"/>
      <c r="O76" s="2"/>
      <c r="P76" s="2"/>
      <c r="Q76" s="2"/>
      <c r="R76" s="113"/>
      <c r="S76" s="113"/>
      <c r="T76" s="113"/>
      <c r="U76" s="113"/>
    </row>
    <row r="77" spans="1:21" x14ac:dyDescent="0.2">
      <c r="A77" s="113"/>
      <c r="B77" s="113"/>
      <c r="C77" s="113"/>
      <c r="D77" s="113"/>
      <c r="E77" s="17" t="s">
        <v>80</v>
      </c>
      <c r="F77" s="126"/>
      <c r="G77" s="127"/>
      <c r="H77" s="127"/>
      <c r="I77" s="113"/>
      <c r="J77" s="113"/>
      <c r="K77" s="110"/>
      <c r="L77" s="115"/>
      <c r="M77" s="125"/>
      <c r="N77" s="113"/>
      <c r="O77" s="2"/>
      <c r="P77" s="2"/>
      <c r="Q77" s="2"/>
      <c r="R77" s="113"/>
      <c r="S77" s="113"/>
      <c r="T77" s="113"/>
      <c r="U77" s="113"/>
    </row>
    <row r="78" spans="1:21" x14ac:dyDescent="0.2">
      <c r="A78" s="113"/>
      <c r="B78" s="113"/>
      <c r="C78" s="113"/>
      <c r="D78" s="113"/>
      <c r="E78" s="110"/>
      <c r="F78" s="126" t="s">
        <v>81</v>
      </c>
      <c r="G78" s="128">
        <v>13</v>
      </c>
      <c r="H78" s="128">
        <v>13</v>
      </c>
      <c r="I78" s="113"/>
      <c r="J78" s="113"/>
      <c r="K78" s="110"/>
      <c r="L78" s="115"/>
      <c r="M78" s="125"/>
      <c r="N78" s="113"/>
      <c r="O78" s="2"/>
      <c r="P78" s="2"/>
      <c r="Q78" s="2"/>
      <c r="R78" s="113"/>
      <c r="S78" s="113"/>
      <c r="T78" s="113"/>
      <c r="U78" s="113"/>
    </row>
    <row r="79" spans="1:21" x14ac:dyDescent="0.2">
      <c r="A79" s="113"/>
      <c r="B79" s="113"/>
      <c r="C79" s="113"/>
      <c r="D79" s="113"/>
      <c r="E79" s="110"/>
      <c r="F79" s="126" t="s">
        <v>82</v>
      </c>
      <c r="G79" s="128">
        <v>11</v>
      </c>
      <c r="H79" s="128">
        <v>11</v>
      </c>
      <c r="I79" s="113"/>
      <c r="J79" s="113"/>
      <c r="K79" s="110"/>
      <c r="L79" s="115"/>
      <c r="M79" s="125"/>
      <c r="N79" s="113"/>
      <c r="O79" s="2"/>
      <c r="P79" s="2"/>
      <c r="Q79" s="2"/>
      <c r="R79" s="113"/>
      <c r="S79" s="113"/>
      <c r="T79" s="113"/>
      <c r="U79" s="113"/>
    </row>
    <row r="80" spans="1:21" x14ac:dyDescent="0.2">
      <c r="A80" s="113"/>
      <c r="B80" s="113"/>
      <c r="C80" s="113"/>
      <c r="D80" s="113"/>
      <c r="E80" s="110"/>
      <c r="F80" s="18" t="s">
        <v>83</v>
      </c>
      <c r="G80" s="128">
        <v>12</v>
      </c>
      <c r="H80" s="128">
        <v>12</v>
      </c>
      <c r="I80" s="113"/>
      <c r="J80" s="113"/>
      <c r="K80" s="110"/>
      <c r="L80" s="115"/>
      <c r="M80" s="125"/>
      <c r="N80" s="113"/>
      <c r="O80" s="2"/>
      <c r="P80" s="2"/>
      <c r="Q80" s="2"/>
      <c r="R80" s="113"/>
      <c r="S80" s="113"/>
      <c r="T80" s="113"/>
      <c r="U80" s="113"/>
    </row>
    <row r="81" spans="1:21" x14ac:dyDescent="0.2">
      <c r="A81" s="113"/>
      <c r="B81" s="113"/>
      <c r="C81" s="113"/>
      <c r="D81" s="113"/>
      <c r="E81" s="110"/>
      <c r="F81" s="18" t="s">
        <v>84</v>
      </c>
      <c r="G81" s="128">
        <v>11</v>
      </c>
      <c r="H81" s="128">
        <v>11</v>
      </c>
      <c r="I81" s="113"/>
      <c r="J81" s="113"/>
      <c r="K81" s="110"/>
      <c r="L81" s="115"/>
      <c r="M81" s="125"/>
      <c r="N81" s="113"/>
      <c r="O81" s="2"/>
      <c r="P81" s="2"/>
      <c r="Q81" s="2"/>
      <c r="R81" s="113"/>
      <c r="S81" s="113"/>
      <c r="T81" s="113"/>
      <c r="U81" s="113"/>
    </row>
    <row r="82" spans="1:21" x14ac:dyDescent="0.2">
      <c r="A82" s="113"/>
      <c r="B82" s="113"/>
      <c r="C82" s="113"/>
      <c r="D82" s="113"/>
      <c r="E82" s="110"/>
      <c r="F82" s="126" t="s">
        <v>85</v>
      </c>
      <c r="G82" s="128">
        <v>10</v>
      </c>
      <c r="H82" s="128">
        <v>10</v>
      </c>
      <c r="I82" s="113"/>
      <c r="J82" s="113"/>
      <c r="K82" s="110"/>
      <c r="L82" s="115"/>
      <c r="M82" s="125"/>
      <c r="N82" s="113"/>
      <c r="O82" s="2"/>
      <c r="P82" s="2"/>
      <c r="Q82" s="2"/>
      <c r="R82" s="113"/>
      <c r="S82" s="113"/>
      <c r="T82" s="113"/>
      <c r="U82" s="113"/>
    </row>
    <row r="83" spans="1:21" x14ac:dyDescent="0.2">
      <c r="A83" s="113"/>
      <c r="B83" s="113"/>
      <c r="C83" s="113"/>
      <c r="D83" s="113"/>
      <c r="E83" s="110"/>
      <c r="F83" s="126" t="s">
        <v>86</v>
      </c>
      <c r="G83" s="129">
        <v>8.5</v>
      </c>
      <c r="H83" s="129">
        <v>8.5</v>
      </c>
      <c r="I83" s="113"/>
      <c r="J83" s="113"/>
      <c r="K83" s="113"/>
      <c r="L83" s="113"/>
      <c r="M83" s="113"/>
      <c r="N83" s="113"/>
      <c r="O83" s="2"/>
      <c r="P83" s="2"/>
      <c r="Q83" s="2"/>
      <c r="R83" s="113"/>
      <c r="S83" s="113"/>
      <c r="T83" s="113"/>
      <c r="U83" s="113"/>
    </row>
    <row r="84" spans="1:21" x14ac:dyDescent="0.2">
      <c r="A84" s="113"/>
      <c r="B84" s="113"/>
      <c r="C84" s="113"/>
      <c r="D84" s="113"/>
      <c r="E84" s="110"/>
      <c r="F84" s="126" t="s">
        <v>87</v>
      </c>
      <c r="G84" s="130">
        <v>8</v>
      </c>
      <c r="H84" s="130">
        <v>8</v>
      </c>
      <c r="I84" s="113"/>
      <c r="J84" s="113"/>
      <c r="K84" s="113"/>
      <c r="L84" s="113"/>
      <c r="M84" s="113"/>
      <c r="N84" s="113"/>
      <c r="O84" s="2"/>
      <c r="P84" s="2"/>
      <c r="Q84" s="2"/>
      <c r="R84" s="113"/>
      <c r="S84" s="113"/>
      <c r="T84" s="113"/>
      <c r="U84" s="113"/>
    </row>
    <row r="85" spans="1:21" x14ac:dyDescent="0.2">
      <c r="A85" s="113"/>
      <c r="B85" s="113"/>
      <c r="C85" s="113"/>
      <c r="D85" s="113"/>
      <c r="E85" s="110"/>
      <c r="F85" s="126" t="s">
        <v>88</v>
      </c>
      <c r="G85" s="128">
        <v>7</v>
      </c>
      <c r="H85" s="128">
        <v>7</v>
      </c>
      <c r="I85" s="113"/>
      <c r="J85" s="113"/>
      <c r="K85" s="113"/>
      <c r="L85" s="113"/>
      <c r="M85" s="113"/>
      <c r="N85" s="113"/>
      <c r="O85" s="2"/>
      <c r="P85" s="2"/>
      <c r="Q85" s="2"/>
      <c r="R85" s="113"/>
      <c r="S85" s="113"/>
      <c r="T85" s="113"/>
      <c r="U85" s="113"/>
    </row>
    <row r="86" spans="1:21" x14ac:dyDescent="0.2">
      <c r="A86" s="113"/>
      <c r="B86" s="113"/>
      <c r="C86" s="113"/>
      <c r="D86" s="113"/>
      <c r="E86" s="110"/>
      <c r="F86" s="126" t="s">
        <v>89</v>
      </c>
      <c r="G86" s="129">
        <v>9.5</v>
      </c>
      <c r="H86" s="129">
        <v>9.5</v>
      </c>
      <c r="I86" s="113"/>
      <c r="J86" s="113"/>
      <c r="K86" s="113"/>
      <c r="L86" s="113"/>
      <c r="M86" s="113"/>
      <c r="N86" s="113"/>
      <c r="O86" s="2"/>
      <c r="P86" s="2"/>
      <c r="Q86" s="2"/>
      <c r="R86" s="113"/>
      <c r="S86" s="113"/>
      <c r="T86" s="113"/>
      <c r="U86" s="113"/>
    </row>
    <row r="87" spans="1:21" x14ac:dyDescent="0.2">
      <c r="A87" s="113"/>
      <c r="B87" s="113"/>
      <c r="C87" s="113"/>
      <c r="D87" s="113"/>
      <c r="E87" s="110"/>
      <c r="F87" s="126" t="s">
        <v>90</v>
      </c>
      <c r="G87" s="129">
        <v>8.5</v>
      </c>
      <c r="H87" s="129">
        <v>8.5</v>
      </c>
      <c r="I87" s="113"/>
      <c r="J87" s="113"/>
      <c r="K87" s="113"/>
      <c r="L87" s="113"/>
      <c r="M87" s="113"/>
      <c r="N87" s="113"/>
      <c r="O87" s="2"/>
      <c r="P87" s="2"/>
      <c r="Q87" s="2"/>
      <c r="R87" s="113"/>
      <c r="S87" s="113"/>
      <c r="T87" s="113"/>
      <c r="U87" s="113"/>
    </row>
    <row r="88" spans="1:21" x14ac:dyDescent="0.2">
      <c r="A88" s="113"/>
      <c r="B88" s="113"/>
      <c r="C88" s="113"/>
      <c r="D88" s="113"/>
      <c r="E88" s="110"/>
      <c r="F88" s="126" t="s">
        <v>91</v>
      </c>
      <c r="G88" s="128">
        <v>10</v>
      </c>
      <c r="H88" s="128">
        <v>10</v>
      </c>
      <c r="I88" s="113"/>
      <c r="J88" s="113"/>
      <c r="K88" s="113"/>
      <c r="L88" s="113"/>
      <c r="M88" s="113"/>
      <c r="N88" s="113"/>
      <c r="O88" s="2"/>
      <c r="P88" s="2"/>
      <c r="Q88" s="2"/>
      <c r="R88" s="113"/>
      <c r="S88" s="113"/>
      <c r="T88" s="113"/>
      <c r="U88" s="113"/>
    </row>
    <row r="89" spans="1:21" x14ac:dyDescent="0.2">
      <c r="A89" s="113"/>
      <c r="B89" s="113"/>
      <c r="C89" s="113"/>
      <c r="D89" s="113"/>
      <c r="E89" s="110"/>
      <c r="F89" s="126"/>
      <c r="G89" s="127"/>
      <c r="H89" s="127"/>
      <c r="I89" s="113"/>
      <c r="J89" s="113"/>
      <c r="K89" s="113"/>
      <c r="L89" s="113"/>
      <c r="M89" s="113"/>
      <c r="N89" s="113"/>
      <c r="O89" s="2"/>
      <c r="P89" s="2"/>
      <c r="Q89" s="2"/>
      <c r="R89" s="113"/>
      <c r="S89" s="113"/>
      <c r="T89" s="113"/>
      <c r="U89" s="113"/>
    </row>
    <row r="90" spans="1:21" x14ac:dyDescent="0.2">
      <c r="A90" s="113"/>
      <c r="B90" s="113"/>
      <c r="C90" s="113"/>
      <c r="D90" s="113"/>
      <c r="E90" s="17" t="s">
        <v>92</v>
      </c>
      <c r="F90" s="126"/>
      <c r="G90" s="127"/>
      <c r="H90" s="127"/>
      <c r="I90" s="113"/>
      <c r="J90" s="113"/>
      <c r="K90" s="113"/>
      <c r="L90" s="113"/>
      <c r="M90" s="113"/>
      <c r="N90" s="113"/>
      <c r="O90" s="2"/>
      <c r="P90" s="2"/>
      <c r="Q90" s="2"/>
      <c r="R90" s="113"/>
      <c r="S90" s="113"/>
      <c r="T90" s="113"/>
      <c r="U90" s="113"/>
    </row>
    <row r="91" spans="1:21" x14ac:dyDescent="0.2">
      <c r="A91" s="113"/>
      <c r="B91" s="113"/>
      <c r="C91" s="113"/>
      <c r="D91" s="113"/>
      <c r="E91" s="110"/>
      <c r="F91" s="126" t="s">
        <v>93</v>
      </c>
      <c r="G91" s="128">
        <v>18</v>
      </c>
      <c r="H91" s="128">
        <v>18</v>
      </c>
      <c r="I91" s="113"/>
      <c r="J91" s="113"/>
      <c r="K91" s="113"/>
      <c r="L91" s="113"/>
      <c r="M91" s="113"/>
      <c r="N91" s="113"/>
      <c r="O91" s="2"/>
      <c r="P91" s="2"/>
      <c r="Q91" s="2"/>
      <c r="R91" s="113"/>
      <c r="S91" s="113"/>
      <c r="T91" s="113"/>
      <c r="U91" s="113"/>
    </row>
    <row r="92" spans="1:21" x14ac:dyDescent="0.2">
      <c r="A92" s="113"/>
      <c r="B92" s="113"/>
      <c r="C92" s="113"/>
      <c r="D92" s="113"/>
      <c r="E92" s="110"/>
      <c r="F92" s="126" t="s">
        <v>94</v>
      </c>
      <c r="G92" s="128">
        <v>22</v>
      </c>
      <c r="H92" s="128">
        <v>22</v>
      </c>
      <c r="I92" s="113"/>
      <c r="J92" s="113"/>
      <c r="K92" s="113"/>
      <c r="L92" s="113"/>
      <c r="M92" s="113"/>
      <c r="N92" s="113"/>
      <c r="O92" s="2"/>
      <c r="P92" s="2"/>
      <c r="Q92" s="2"/>
      <c r="R92" s="113"/>
      <c r="S92" s="113"/>
      <c r="T92" s="113"/>
      <c r="U92" s="113"/>
    </row>
    <row r="93" spans="1:21" x14ac:dyDescent="0.2">
      <c r="A93" s="113"/>
      <c r="B93" s="113"/>
      <c r="C93" s="113"/>
      <c r="D93" s="113"/>
      <c r="E93" s="110"/>
      <c r="F93" s="126" t="s">
        <v>95</v>
      </c>
      <c r="G93" s="128">
        <v>10</v>
      </c>
      <c r="H93" s="128">
        <v>10</v>
      </c>
      <c r="I93" s="113"/>
      <c r="J93" s="113"/>
      <c r="K93" s="113"/>
      <c r="L93" s="113"/>
      <c r="M93" s="113"/>
      <c r="N93" s="113"/>
      <c r="O93" s="2"/>
      <c r="P93" s="2"/>
      <c r="Q93" s="2"/>
      <c r="R93" s="113"/>
      <c r="S93" s="113"/>
      <c r="T93" s="113"/>
      <c r="U93" s="113"/>
    </row>
    <row r="94" spans="1:21" x14ac:dyDescent="0.2">
      <c r="A94" s="113"/>
      <c r="B94" s="113"/>
      <c r="C94" s="113"/>
      <c r="D94" s="113"/>
      <c r="E94" s="110"/>
      <c r="F94" s="126" t="s">
        <v>96</v>
      </c>
      <c r="G94" s="128">
        <v>12</v>
      </c>
      <c r="H94" s="128">
        <v>12</v>
      </c>
      <c r="I94" s="113"/>
      <c r="J94" s="113"/>
      <c r="K94" s="113"/>
      <c r="L94" s="113"/>
      <c r="M94" s="113"/>
      <c r="N94" s="113"/>
      <c r="O94" s="2"/>
      <c r="P94" s="2"/>
      <c r="Q94" s="2"/>
      <c r="R94" s="113"/>
      <c r="S94" s="113"/>
      <c r="T94" s="113"/>
      <c r="U94" s="113"/>
    </row>
    <row r="95" spans="1:21" x14ac:dyDescent="0.2">
      <c r="A95" s="113"/>
      <c r="B95" s="113"/>
      <c r="C95" s="113"/>
      <c r="D95" s="113"/>
      <c r="E95" s="110"/>
      <c r="F95" s="126" t="s">
        <v>97</v>
      </c>
      <c r="G95" s="128">
        <v>6</v>
      </c>
      <c r="H95" s="128">
        <v>6</v>
      </c>
      <c r="I95" s="113"/>
      <c r="J95" s="113"/>
      <c r="K95" s="113"/>
      <c r="L95" s="113"/>
      <c r="M95" s="113"/>
      <c r="N95" s="113"/>
      <c r="O95" s="2"/>
      <c r="P95" s="2"/>
      <c r="Q95" s="2"/>
      <c r="R95" s="113"/>
      <c r="S95" s="113"/>
      <c r="T95" s="113"/>
      <c r="U95" s="113"/>
    </row>
    <row r="96" spans="1:21" x14ac:dyDescent="0.2">
      <c r="A96" s="113"/>
      <c r="B96" s="113"/>
      <c r="C96" s="113"/>
      <c r="D96" s="113"/>
      <c r="E96" s="110"/>
      <c r="F96" s="126" t="s">
        <v>98</v>
      </c>
      <c r="G96" s="128">
        <v>6</v>
      </c>
      <c r="H96" s="128">
        <v>6</v>
      </c>
      <c r="I96" s="113"/>
      <c r="J96" s="113"/>
      <c r="K96" s="113"/>
      <c r="L96" s="113"/>
      <c r="M96" s="113"/>
      <c r="N96" s="113"/>
      <c r="O96" s="2"/>
      <c r="P96" s="2"/>
      <c r="Q96" s="2"/>
      <c r="R96" s="113"/>
      <c r="S96" s="113"/>
      <c r="T96" s="113"/>
      <c r="U96" s="113"/>
    </row>
    <row r="97" spans="1:21" x14ac:dyDescent="0.2">
      <c r="A97" s="113"/>
      <c r="B97" s="113"/>
      <c r="C97" s="113"/>
      <c r="D97" s="113"/>
      <c r="E97" s="110"/>
      <c r="F97" s="126" t="s">
        <v>99</v>
      </c>
      <c r="G97" s="129">
        <v>9.1999999999999993</v>
      </c>
      <c r="H97" s="129">
        <v>9.5</v>
      </c>
      <c r="I97" s="113"/>
      <c r="J97" s="113"/>
      <c r="K97" s="113"/>
      <c r="L97" s="113"/>
      <c r="M97" s="113"/>
      <c r="N97" s="113"/>
      <c r="O97" s="2"/>
      <c r="P97" s="2"/>
      <c r="Q97" s="2"/>
      <c r="R97" s="113"/>
      <c r="S97" s="113"/>
      <c r="T97" s="113"/>
      <c r="U97" s="113"/>
    </row>
    <row r="98" spans="1:21" x14ac:dyDescent="0.2">
      <c r="A98" s="113"/>
      <c r="B98" s="113"/>
      <c r="C98" s="113"/>
      <c r="D98" s="113"/>
      <c r="E98" s="110"/>
      <c r="F98" s="126"/>
      <c r="G98" s="127"/>
      <c r="H98" s="127"/>
      <c r="I98" s="113"/>
      <c r="J98" s="113"/>
      <c r="K98" s="113"/>
      <c r="L98" s="113"/>
      <c r="M98" s="113"/>
      <c r="N98" s="113"/>
      <c r="O98" s="2"/>
      <c r="P98" s="2"/>
      <c r="Q98" s="2"/>
      <c r="R98" s="113"/>
      <c r="S98" s="113"/>
      <c r="T98" s="113"/>
      <c r="U98" s="113"/>
    </row>
    <row r="99" spans="1:21" x14ac:dyDescent="0.2">
      <c r="A99" s="113"/>
      <c r="B99" s="113"/>
      <c r="C99" s="113"/>
      <c r="D99" s="113"/>
      <c r="E99" s="17" t="s">
        <v>100</v>
      </c>
      <c r="F99" s="126"/>
      <c r="G99" s="127"/>
      <c r="H99" s="127"/>
      <c r="I99" s="113"/>
      <c r="J99" s="113"/>
      <c r="K99" s="113"/>
      <c r="L99" s="113"/>
      <c r="M99" s="113"/>
      <c r="N99" s="113"/>
      <c r="O99" s="2"/>
      <c r="P99" s="2"/>
      <c r="Q99" s="2"/>
      <c r="R99" s="113"/>
      <c r="S99" s="113"/>
      <c r="T99" s="113"/>
      <c r="U99" s="113"/>
    </row>
    <row r="100" spans="1:21" x14ac:dyDescent="0.2">
      <c r="A100" s="113"/>
      <c r="B100" s="113"/>
      <c r="C100" s="113"/>
      <c r="D100" s="113"/>
      <c r="E100" s="110"/>
      <c r="F100" s="126" t="s">
        <v>101</v>
      </c>
      <c r="G100" s="128">
        <v>16</v>
      </c>
      <c r="H100" s="128">
        <v>16</v>
      </c>
      <c r="I100" s="113"/>
      <c r="J100" s="113"/>
      <c r="K100" s="113"/>
      <c r="L100" s="113"/>
      <c r="M100" s="113"/>
      <c r="N100" s="113"/>
      <c r="O100" s="2"/>
      <c r="P100" s="2"/>
      <c r="Q100" s="2"/>
      <c r="R100" s="113"/>
      <c r="S100" s="113"/>
      <c r="T100" s="113"/>
      <c r="U100" s="113"/>
    </row>
    <row r="101" spans="1:21" x14ac:dyDescent="0.2">
      <c r="A101" s="113"/>
      <c r="B101" s="113"/>
      <c r="C101" s="113"/>
      <c r="D101" s="113"/>
      <c r="E101" s="110"/>
      <c r="F101" s="126" t="s">
        <v>102</v>
      </c>
      <c r="G101" s="128">
        <v>10</v>
      </c>
      <c r="H101" s="128">
        <v>10</v>
      </c>
      <c r="I101" s="113"/>
      <c r="J101" s="113"/>
      <c r="K101" s="113"/>
      <c r="L101" s="113"/>
      <c r="M101" s="113"/>
      <c r="N101" s="113"/>
      <c r="O101" s="2"/>
      <c r="P101" s="2"/>
      <c r="Q101" s="2"/>
      <c r="R101" s="113"/>
      <c r="S101" s="113"/>
      <c r="T101" s="113"/>
      <c r="U101" s="113"/>
    </row>
    <row r="102" spans="1:21" x14ac:dyDescent="0.2">
      <c r="A102" s="113"/>
      <c r="B102" s="113"/>
      <c r="C102" s="113"/>
      <c r="D102" s="113"/>
      <c r="E102" s="110"/>
      <c r="F102" s="126"/>
      <c r="G102" s="127"/>
      <c r="H102" s="127"/>
      <c r="I102" s="113"/>
      <c r="J102" s="113"/>
      <c r="K102" s="113"/>
      <c r="L102" s="113"/>
      <c r="M102" s="113"/>
      <c r="N102" s="113"/>
      <c r="O102" s="2"/>
      <c r="P102" s="2"/>
      <c r="Q102" s="2"/>
      <c r="R102" s="113"/>
      <c r="S102" s="113"/>
      <c r="T102" s="113"/>
      <c r="U102" s="113"/>
    </row>
    <row r="103" spans="1:21" x14ac:dyDescent="0.2">
      <c r="A103" s="113"/>
      <c r="B103" s="113"/>
      <c r="C103" s="113"/>
      <c r="D103" s="113"/>
      <c r="E103" s="17" t="s">
        <v>103</v>
      </c>
      <c r="F103" s="126"/>
      <c r="G103" s="127"/>
      <c r="H103" s="127"/>
      <c r="I103" s="113"/>
      <c r="J103" s="113"/>
      <c r="K103" s="113"/>
      <c r="L103" s="113"/>
      <c r="M103" s="113"/>
      <c r="N103" s="113"/>
      <c r="O103" s="2"/>
      <c r="P103" s="2"/>
      <c r="Q103" s="2"/>
      <c r="R103" s="113"/>
      <c r="S103" s="113"/>
      <c r="T103" s="113"/>
      <c r="U103" s="113"/>
    </row>
    <row r="104" spans="1:21" x14ac:dyDescent="0.2">
      <c r="A104" s="113"/>
      <c r="B104" s="113"/>
      <c r="C104" s="113"/>
      <c r="D104" s="113"/>
      <c r="E104" s="110"/>
      <c r="F104" s="126" t="s">
        <v>104</v>
      </c>
      <c r="G104" s="129">
        <v>3.4</v>
      </c>
      <c r="H104" s="129">
        <v>3.4</v>
      </c>
      <c r="I104" s="113"/>
      <c r="J104" s="113"/>
      <c r="K104" s="113"/>
      <c r="L104" s="113"/>
      <c r="M104" s="113"/>
      <c r="N104" s="113"/>
      <c r="O104" s="2"/>
      <c r="P104" s="2"/>
      <c r="Q104" s="2"/>
      <c r="R104" s="113"/>
      <c r="S104" s="113"/>
      <c r="T104" s="113"/>
      <c r="U104" s="113"/>
    </row>
    <row r="105" spans="1:21" x14ac:dyDescent="0.2">
      <c r="A105" s="113"/>
      <c r="B105" s="113"/>
      <c r="C105" s="113"/>
      <c r="D105" s="113"/>
      <c r="E105" s="110"/>
      <c r="F105" s="126" t="s">
        <v>105</v>
      </c>
      <c r="G105" s="129">
        <v>1.5</v>
      </c>
      <c r="H105" s="129">
        <v>1.5</v>
      </c>
      <c r="I105" s="113"/>
      <c r="J105" s="113"/>
      <c r="K105" s="113"/>
      <c r="L105" s="113"/>
      <c r="M105" s="113"/>
      <c r="N105" s="113"/>
      <c r="O105" s="2"/>
      <c r="P105" s="2"/>
      <c r="Q105" s="2"/>
      <c r="R105" s="113"/>
      <c r="S105" s="113"/>
      <c r="T105" s="113"/>
      <c r="U105" s="113"/>
    </row>
    <row r="106" spans="1:21" x14ac:dyDescent="0.2">
      <c r="A106" s="113"/>
      <c r="B106" s="113"/>
      <c r="C106" s="113"/>
      <c r="D106" s="113"/>
      <c r="E106" s="110"/>
      <c r="F106" s="126" t="s">
        <v>106</v>
      </c>
      <c r="G106" s="129">
        <v>1.2</v>
      </c>
      <c r="H106" s="129">
        <v>1.5</v>
      </c>
      <c r="I106" s="113"/>
      <c r="J106" s="113"/>
      <c r="K106" s="113"/>
      <c r="L106" s="113"/>
      <c r="M106" s="113"/>
      <c r="N106" s="113"/>
      <c r="O106" s="2"/>
      <c r="P106" s="2"/>
      <c r="Q106" s="2"/>
      <c r="R106" s="113"/>
      <c r="S106" s="113"/>
      <c r="T106" s="113"/>
      <c r="U106" s="113"/>
    </row>
    <row r="107" spans="1:21" x14ac:dyDescent="0.2">
      <c r="A107" s="113"/>
      <c r="B107" s="113"/>
      <c r="C107" s="113"/>
      <c r="D107" s="113"/>
      <c r="E107" s="110"/>
      <c r="F107" s="126" t="s">
        <v>107</v>
      </c>
      <c r="G107" s="127"/>
      <c r="H107" s="127"/>
      <c r="I107" s="113"/>
      <c r="J107" s="113"/>
      <c r="K107" s="113"/>
      <c r="L107" s="113"/>
      <c r="M107" s="113"/>
      <c r="N107" s="113"/>
      <c r="O107" s="2"/>
      <c r="P107" s="2"/>
      <c r="Q107" s="2"/>
      <c r="R107" s="113"/>
      <c r="S107" s="113"/>
      <c r="T107" s="113"/>
      <c r="U107" s="113"/>
    </row>
    <row r="108" spans="1:21" x14ac:dyDescent="0.2">
      <c r="A108" s="113"/>
      <c r="B108" s="113"/>
      <c r="C108" s="113"/>
      <c r="D108" s="113"/>
      <c r="E108" s="110"/>
      <c r="F108" s="126" t="s">
        <v>108</v>
      </c>
      <c r="G108" s="129">
        <v>3.9</v>
      </c>
      <c r="H108" s="128">
        <v>4</v>
      </c>
      <c r="I108" s="113"/>
      <c r="J108" s="113"/>
      <c r="K108" s="113"/>
      <c r="L108" s="113"/>
      <c r="M108" s="113"/>
      <c r="N108" s="113"/>
      <c r="O108" s="2"/>
      <c r="P108" s="2"/>
      <c r="Q108" s="2"/>
      <c r="R108" s="113"/>
      <c r="S108" s="113"/>
      <c r="T108" s="113"/>
      <c r="U108" s="113"/>
    </row>
    <row r="109" spans="1:21" x14ac:dyDescent="0.2">
      <c r="A109" s="113"/>
      <c r="B109" s="113"/>
      <c r="C109" s="113"/>
      <c r="D109" s="113"/>
      <c r="E109" s="110"/>
      <c r="F109" s="126" t="s">
        <v>109</v>
      </c>
      <c r="G109" s="128">
        <v>4</v>
      </c>
      <c r="H109" s="128">
        <v>4</v>
      </c>
      <c r="I109" s="113"/>
      <c r="J109" s="113"/>
      <c r="K109" s="113"/>
      <c r="L109" s="113"/>
      <c r="M109" s="113"/>
      <c r="N109" s="113"/>
      <c r="O109" s="2"/>
      <c r="P109" s="2"/>
      <c r="Q109" s="2"/>
      <c r="R109" s="113"/>
      <c r="S109" s="113"/>
      <c r="T109" s="113"/>
      <c r="U109" s="113"/>
    </row>
    <row r="110" spans="1:21" x14ac:dyDescent="0.2">
      <c r="A110" s="113"/>
      <c r="B110" s="113"/>
      <c r="C110" s="113"/>
      <c r="D110" s="113"/>
      <c r="E110" s="110"/>
      <c r="F110" s="126" t="s">
        <v>110</v>
      </c>
      <c r="G110" s="128">
        <v>25</v>
      </c>
      <c r="H110" s="128">
        <v>25</v>
      </c>
      <c r="I110" s="113"/>
      <c r="J110" s="113"/>
      <c r="K110" s="113"/>
      <c r="L110" s="113"/>
      <c r="M110" s="113"/>
      <c r="N110" s="113"/>
      <c r="O110" s="2"/>
      <c r="P110" s="2"/>
      <c r="Q110" s="2"/>
      <c r="R110" s="113"/>
      <c r="S110" s="113"/>
      <c r="T110" s="113"/>
      <c r="U110" s="113"/>
    </row>
    <row r="111" spans="1:21" x14ac:dyDescent="0.2">
      <c r="A111" s="113"/>
      <c r="B111" s="113"/>
      <c r="C111" s="113"/>
      <c r="D111" s="113"/>
      <c r="E111" s="110"/>
      <c r="F111" s="126"/>
      <c r="G111" s="127"/>
      <c r="H111" s="127"/>
      <c r="I111" s="113"/>
      <c r="J111" s="113"/>
      <c r="K111" s="113"/>
      <c r="L111" s="113"/>
      <c r="M111" s="113"/>
      <c r="N111" s="113"/>
      <c r="O111" s="2"/>
      <c r="P111" s="2"/>
      <c r="Q111" s="2"/>
      <c r="R111" s="113"/>
      <c r="S111" s="113"/>
      <c r="T111" s="113"/>
      <c r="U111" s="113"/>
    </row>
    <row r="112" spans="1:21" x14ac:dyDescent="0.2">
      <c r="A112" s="113"/>
      <c r="B112" s="113"/>
      <c r="C112" s="113"/>
      <c r="D112" s="113"/>
      <c r="E112" s="17" t="s">
        <v>111</v>
      </c>
      <c r="F112" s="126"/>
      <c r="G112" s="127"/>
      <c r="H112" s="127"/>
      <c r="I112" s="113"/>
      <c r="J112" s="113"/>
      <c r="K112" s="113"/>
      <c r="L112" s="113"/>
      <c r="M112" s="113"/>
      <c r="N112" s="113"/>
      <c r="O112" s="2"/>
      <c r="P112" s="2"/>
      <c r="Q112" s="2"/>
      <c r="R112" s="113"/>
      <c r="S112" s="113"/>
      <c r="T112" s="113"/>
      <c r="U112" s="113"/>
    </row>
    <row r="113" spans="2:21" x14ac:dyDescent="0.2">
      <c r="B113" s="113"/>
      <c r="C113" s="113"/>
      <c r="D113" s="113"/>
      <c r="E113" s="110"/>
      <c r="F113" s="126" t="s">
        <v>112</v>
      </c>
      <c r="G113" s="129">
        <v>2.2000000000000002</v>
      </c>
      <c r="H113" s="129">
        <v>2.5</v>
      </c>
      <c r="I113" s="113"/>
      <c r="J113" s="113"/>
      <c r="K113" s="113"/>
      <c r="L113" s="113"/>
      <c r="M113" s="113"/>
      <c r="N113" s="113"/>
      <c r="O113" s="2"/>
      <c r="P113" s="2"/>
      <c r="Q113" s="2"/>
      <c r="R113" s="113"/>
      <c r="S113" s="113"/>
      <c r="T113" s="113"/>
      <c r="U113" s="113"/>
    </row>
    <row r="114" spans="2:21" x14ac:dyDescent="0.2">
      <c r="B114" s="113"/>
      <c r="C114" s="113"/>
      <c r="D114" s="113"/>
      <c r="E114" s="110"/>
      <c r="F114" s="126" t="s">
        <v>113</v>
      </c>
      <c r="G114" s="129">
        <v>7.5</v>
      </c>
      <c r="H114" s="129">
        <v>7.5</v>
      </c>
      <c r="I114" s="113"/>
      <c r="J114" s="113"/>
      <c r="K114" s="113"/>
      <c r="L114" s="113"/>
      <c r="M114" s="113"/>
      <c r="N114" s="113"/>
      <c r="O114" s="2"/>
      <c r="P114" s="2"/>
      <c r="Q114" s="2"/>
      <c r="R114" s="113"/>
      <c r="S114" s="113"/>
      <c r="T114" s="113"/>
      <c r="U114" s="113"/>
    </row>
    <row r="115" spans="2:21" x14ac:dyDescent="0.2">
      <c r="B115" s="113"/>
      <c r="C115" s="113"/>
      <c r="D115" s="113"/>
      <c r="E115" s="110"/>
      <c r="F115" s="126" t="s">
        <v>114</v>
      </c>
      <c r="G115" s="128">
        <v>2</v>
      </c>
      <c r="H115" s="128">
        <v>2</v>
      </c>
      <c r="I115" s="113"/>
      <c r="J115" s="113"/>
      <c r="K115" s="113"/>
      <c r="L115" s="113"/>
      <c r="M115" s="113"/>
      <c r="N115" s="113"/>
      <c r="O115" s="2"/>
      <c r="P115" s="2"/>
      <c r="Q115" s="2"/>
      <c r="R115" s="113"/>
      <c r="S115" s="113"/>
      <c r="T115" s="113"/>
      <c r="U115" s="113"/>
    </row>
    <row r="116" spans="2:21" x14ac:dyDescent="0.2">
      <c r="B116" s="113"/>
      <c r="C116" s="113"/>
      <c r="D116" s="113"/>
      <c r="E116" s="110"/>
      <c r="F116" s="126" t="s">
        <v>115</v>
      </c>
      <c r="G116" s="129">
        <v>2.5</v>
      </c>
      <c r="H116" s="129">
        <v>2.5</v>
      </c>
      <c r="I116" s="113"/>
      <c r="J116" s="113"/>
      <c r="K116" s="113"/>
      <c r="L116" s="113"/>
      <c r="M116" s="113"/>
      <c r="N116" s="113"/>
      <c r="O116" s="2"/>
      <c r="P116" s="2"/>
      <c r="Q116" s="2"/>
      <c r="R116" s="113"/>
      <c r="S116" s="113"/>
      <c r="T116" s="113"/>
      <c r="U116" s="113"/>
    </row>
    <row r="117" spans="2:21" x14ac:dyDescent="0.2">
      <c r="B117" s="113"/>
      <c r="C117" s="113"/>
      <c r="D117" s="113"/>
      <c r="E117" s="110"/>
      <c r="F117" s="126" t="s">
        <v>116</v>
      </c>
      <c r="G117" s="129">
        <v>6.5</v>
      </c>
      <c r="H117" s="129">
        <v>6.5</v>
      </c>
      <c r="I117" s="113"/>
      <c r="J117" s="113"/>
      <c r="K117" s="113"/>
      <c r="L117" s="113"/>
      <c r="M117" s="113"/>
      <c r="N117" s="113"/>
      <c r="O117" s="2"/>
      <c r="P117" s="2"/>
      <c r="Q117" s="2"/>
      <c r="R117" s="113"/>
      <c r="S117" s="113"/>
      <c r="T117" s="113"/>
      <c r="U117" s="113"/>
    </row>
    <row r="118" spans="2:21" x14ac:dyDescent="0.2">
      <c r="B118" s="113"/>
      <c r="C118" s="113"/>
      <c r="D118" s="113"/>
      <c r="E118" s="110"/>
      <c r="F118" s="126" t="s">
        <v>117</v>
      </c>
      <c r="G118" s="128">
        <v>16</v>
      </c>
      <c r="H118" s="128">
        <v>16</v>
      </c>
      <c r="I118" s="113"/>
      <c r="J118" s="113"/>
      <c r="K118" s="113"/>
      <c r="L118" s="113"/>
      <c r="M118" s="113"/>
      <c r="N118" s="113"/>
      <c r="O118" s="2"/>
      <c r="P118" s="2"/>
      <c r="Q118" s="2"/>
      <c r="R118" s="113"/>
      <c r="S118" s="113"/>
      <c r="T118" s="113"/>
      <c r="U118" s="113"/>
    </row>
    <row r="119" spans="2:21" x14ac:dyDescent="0.2">
      <c r="B119" s="113"/>
      <c r="C119" s="113"/>
      <c r="D119" s="113"/>
      <c r="E119" s="110"/>
      <c r="F119" s="126" t="s">
        <v>118</v>
      </c>
      <c r="G119" s="128">
        <v>12</v>
      </c>
      <c r="H119" s="128">
        <v>12</v>
      </c>
      <c r="I119" s="113"/>
      <c r="J119" s="113"/>
      <c r="K119" s="113"/>
      <c r="L119" s="113"/>
      <c r="M119" s="113"/>
      <c r="N119" s="113"/>
      <c r="O119" s="2"/>
      <c r="P119" s="2"/>
      <c r="Q119" s="2"/>
      <c r="R119" s="113"/>
      <c r="S119" s="113"/>
      <c r="T119" s="113"/>
      <c r="U119" s="113"/>
    </row>
    <row r="120" spans="2:21" x14ac:dyDescent="0.2">
      <c r="B120" s="113"/>
      <c r="C120" s="113"/>
      <c r="D120" s="113"/>
      <c r="E120" s="110"/>
      <c r="F120" s="115" t="s">
        <v>119</v>
      </c>
      <c r="G120" s="129">
        <v>0.5</v>
      </c>
      <c r="H120" s="129">
        <v>0.5</v>
      </c>
      <c r="I120" s="113"/>
      <c r="J120" s="113"/>
      <c r="K120" s="113"/>
      <c r="L120" s="113"/>
      <c r="M120" s="113"/>
      <c r="N120" s="113"/>
      <c r="O120" s="2"/>
      <c r="P120" s="2"/>
      <c r="Q120" s="2"/>
      <c r="R120" s="113"/>
      <c r="S120" s="113"/>
      <c r="T120" s="113"/>
      <c r="U120" s="113"/>
    </row>
    <row r="121" spans="2:21" x14ac:dyDescent="0.2">
      <c r="E121" s="140"/>
      <c r="F121" s="141" t="s">
        <v>124</v>
      </c>
      <c r="G121" s="172">
        <v>1</v>
      </c>
      <c r="H121" s="172">
        <v>1</v>
      </c>
    </row>
    <row r="123" spans="2:21" x14ac:dyDescent="0.2">
      <c r="E123" s="143" t="s">
        <v>120</v>
      </c>
      <c r="F123" s="141"/>
      <c r="G123" s="141"/>
      <c r="H123" s="131"/>
    </row>
    <row r="124" spans="2:21" x14ac:dyDescent="0.2">
      <c r="E124" s="143"/>
      <c r="F124" s="141" t="s">
        <v>121</v>
      </c>
      <c r="G124" s="142">
        <v>7.3</v>
      </c>
      <c r="H124" s="142">
        <v>7.5</v>
      </c>
    </row>
  </sheetData>
  <mergeCells count="31">
    <mergeCell ref="A38:M38"/>
    <mergeCell ref="A20:M20"/>
    <mergeCell ref="A26:M26"/>
    <mergeCell ref="F3:F5"/>
    <mergeCell ref="M3:M5"/>
    <mergeCell ref="N3:N5"/>
    <mergeCell ref="A11:M11"/>
    <mergeCell ref="B3:B5"/>
    <mergeCell ref="C3:C5"/>
    <mergeCell ref="E1:L2"/>
    <mergeCell ref="A3:A5"/>
    <mergeCell ref="G3:H3"/>
    <mergeCell ref="I3:J3"/>
    <mergeCell ref="L3:L5"/>
    <mergeCell ref="G5:J5"/>
    <mergeCell ref="K3:K5"/>
    <mergeCell ref="E3:E5"/>
    <mergeCell ref="D3:D5"/>
    <mergeCell ref="K54:K56"/>
    <mergeCell ref="L54:L56"/>
    <mergeCell ref="M54:M56"/>
    <mergeCell ref="N54:N56"/>
    <mergeCell ref="A54:A56"/>
    <mergeCell ref="E54:E56"/>
    <mergeCell ref="F54:F56"/>
    <mergeCell ref="G56:H56"/>
    <mergeCell ref="I56:J56"/>
    <mergeCell ref="G54:J54"/>
    <mergeCell ref="B54:B56"/>
    <mergeCell ref="C54:C56"/>
    <mergeCell ref="D54:D56"/>
  </mergeCells>
  <phoneticPr fontId="5" type="noConversion"/>
  <pageMargins left="0.70866141732283505" right="0.70866141732283505" top="1.0005952380952401" bottom="0.74803149606299202" header="0.31496062992126" footer="0.31496062992126"/>
  <pageSetup paperSize="9" scale="45" orientation="landscape" r:id="rId1"/>
  <headerFooter>
    <oddHeader>&amp;R&amp;"Arial,Regular"&amp;K000000This document is subject to change</oddHeader>
    <oddFooter xml:space="preserve">&amp;R&amp;"Arial,Regular"&amp;K000000Ensure The Communication Sequence for Flying Bars is followed at all times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774C9-4854-EB4B-877B-84B1D05C8719}">
  <dimension ref="A1:W60"/>
  <sheetViews>
    <sheetView tabSelected="1" zoomScale="70" zoomScaleNormal="7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N32" sqref="N32"/>
    </sheetView>
  </sheetViews>
  <sheetFormatPr baseColWidth="10" defaultColWidth="11.5" defaultRowHeight="15" x14ac:dyDescent="0.2"/>
  <cols>
    <col min="1" max="1" width="21.6640625" customWidth="1"/>
    <col min="2" max="2" width="26" bestFit="1" customWidth="1"/>
    <col min="6" max="6" width="7" customWidth="1"/>
    <col min="7" max="7" width="7.1640625" customWidth="1"/>
    <col min="8" max="10" width="7" customWidth="1"/>
    <col min="11" max="11" width="7.5" bestFit="1" customWidth="1"/>
    <col min="12" max="12" width="7" style="50" customWidth="1"/>
    <col min="13" max="13" width="7.5" bestFit="1" customWidth="1"/>
    <col min="14" max="14" width="7" style="52" customWidth="1"/>
    <col min="15" max="15" width="7.5" bestFit="1" customWidth="1"/>
    <col min="16" max="16" width="7" style="52" customWidth="1"/>
    <col min="17" max="17" width="7.5" bestFit="1" customWidth="1"/>
    <col min="18" max="18" width="7" style="52" customWidth="1"/>
    <col min="19" max="19" width="7" customWidth="1"/>
    <col min="20" max="20" width="7" style="52" customWidth="1"/>
    <col min="21" max="21" width="7.5" bestFit="1" customWidth="1"/>
    <col min="22" max="22" width="7" style="52" customWidth="1"/>
    <col min="23" max="23" width="7" customWidth="1"/>
  </cols>
  <sheetData>
    <row r="1" spans="1:23" ht="16" x14ac:dyDescent="0.2">
      <c r="A1" s="17" t="s">
        <v>52</v>
      </c>
      <c r="B1" s="17" t="s">
        <v>53</v>
      </c>
      <c r="C1" s="17" t="s">
        <v>54</v>
      </c>
      <c r="D1" s="17" t="s">
        <v>55</v>
      </c>
      <c r="F1" s="45" t="s">
        <v>48</v>
      </c>
      <c r="G1" s="46"/>
      <c r="H1" s="45" t="s">
        <v>47</v>
      </c>
      <c r="I1" s="46"/>
      <c r="J1" s="45" t="s">
        <v>45</v>
      </c>
      <c r="K1" s="46"/>
      <c r="L1" s="49" t="s">
        <v>44</v>
      </c>
      <c r="M1" s="46"/>
      <c r="N1" s="51" t="s">
        <v>41</v>
      </c>
      <c r="O1" s="46"/>
      <c r="P1" s="51" t="s">
        <v>39</v>
      </c>
      <c r="Q1" s="46"/>
      <c r="R1" s="51" t="s">
        <v>38</v>
      </c>
      <c r="S1" s="46"/>
      <c r="T1" s="51" t="s">
        <v>36</v>
      </c>
      <c r="U1" s="46"/>
      <c r="V1" s="51" t="s">
        <v>34</v>
      </c>
      <c r="W1" s="46"/>
    </row>
    <row r="2" spans="1:23" ht="16" x14ac:dyDescent="0.2">
      <c r="A2" s="110" t="s">
        <v>58</v>
      </c>
      <c r="B2" s="115" t="s">
        <v>59</v>
      </c>
      <c r="C2" s="119">
        <v>33.6</v>
      </c>
      <c r="D2" s="120">
        <v>34</v>
      </c>
      <c r="F2" s="43"/>
      <c r="G2" s="44">
        <f>F2*D2</f>
        <v>0</v>
      </c>
      <c r="H2" s="47"/>
      <c r="I2" s="44">
        <f>H2*D2</f>
        <v>0</v>
      </c>
      <c r="J2" s="47"/>
      <c r="K2" s="44">
        <f>J2*D2</f>
        <v>0</v>
      </c>
      <c r="L2" s="53"/>
      <c r="M2" s="44">
        <f>L2*D2</f>
        <v>0</v>
      </c>
      <c r="N2" s="53"/>
      <c r="O2" s="44">
        <f>N2*D2</f>
        <v>0</v>
      </c>
      <c r="P2" s="53"/>
      <c r="Q2" s="44">
        <f>P2*D2</f>
        <v>0</v>
      </c>
      <c r="R2" s="53"/>
      <c r="S2" s="44">
        <f>R2*D2</f>
        <v>0</v>
      </c>
      <c r="T2" s="53"/>
      <c r="U2" s="44">
        <f>T2*D2</f>
        <v>0</v>
      </c>
      <c r="V2" s="53"/>
      <c r="W2" s="44">
        <f>V2*D2</f>
        <v>0</v>
      </c>
    </row>
    <row r="3" spans="1:23" ht="16" x14ac:dyDescent="0.2">
      <c r="A3" s="110"/>
      <c r="B3" s="115" t="s">
        <v>60</v>
      </c>
      <c r="C3" s="122">
        <v>0.85</v>
      </c>
      <c r="D3" s="122">
        <v>1</v>
      </c>
      <c r="F3" s="43"/>
      <c r="G3" s="44">
        <f t="shared" ref="G3:G54" si="0">F3*D3</f>
        <v>0</v>
      </c>
      <c r="H3" s="47"/>
      <c r="I3" s="44">
        <f t="shared" ref="I3:I54" si="1">H3*D3</f>
        <v>0</v>
      </c>
      <c r="J3" s="47"/>
      <c r="K3" s="44">
        <f t="shared" ref="K3:K54" si="2">J3*D3</f>
        <v>0</v>
      </c>
      <c r="L3" s="53"/>
      <c r="M3" s="44">
        <f t="shared" ref="M3:M54" si="3">L3*D3</f>
        <v>0</v>
      </c>
      <c r="N3" s="53"/>
      <c r="O3" s="44">
        <f t="shared" ref="O3:O54" si="4">N3*D3</f>
        <v>0</v>
      </c>
      <c r="P3" s="53"/>
      <c r="Q3" s="44">
        <f t="shared" ref="Q3:Q54" si="5">P3*D3</f>
        <v>0</v>
      </c>
      <c r="R3" s="53"/>
      <c r="S3" s="44">
        <f t="shared" ref="S3:S54" si="6">R3*D3</f>
        <v>0</v>
      </c>
      <c r="T3" s="53"/>
      <c r="U3" s="44">
        <f t="shared" ref="U3:U54" si="7">T3*D3</f>
        <v>0</v>
      </c>
      <c r="V3" s="53"/>
      <c r="W3" s="44">
        <f t="shared" ref="W3:W54" si="8">V3*D3</f>
        <v>0</v>
      </c>
    </row>
    <row r="4" spans="1:23" ht="16" x14ac:dyDescent="0.2">
      <c r="A4" s="110"/>
      <c r="B4" s="115" t="s">
        <v>62</v>
      </c>
      <c r="C4" s="122">
        <v>1.4</v>
      </c>
      <c r="D4" s="122">
        <v>1.5</v>
      </c>
      <c r="F4" s="43"/>
      <c r="G4" s="44">
        <f t="shared" si="0"/>
        <v>0</v>
      </c>
      <c r="H4" s="47"/>
      <c r="I4" s="44">
        <f t="shared" si="1"/>
        <v>0</v>
      </c>
      <c r="J4" s="47"/>
      <c r="K4" s="44">
        <f t="shared" si="2"/>
        <v>0</v>
      </c>
      <c r="L4" s="53"/>
      <c r="M4" s="44">
        <f t="shared" si="3"/>
        <v>0</v>
      </c>
      <c r="N4" s="53"/>
      <c r="O4" s="44">
        <f t="shared" si="4"/>
        <v>0</v>
      </c>
      <c r="P4" s="53"/>
      <c r="Q4" s="44">
        <f t="shared" si="5"/>
        <v>0</v>
      </c>
      <c r="R4" s="53"/>
      <c r="S4" s="44">
        <f t="shared" si="6"/>
        <v>0</v>
      </c>
      <c r="T4" s="53"/>
      <c r="U4" s="44">
        <f t="shared" si="7"/>
        <v>0</v>
      </c>
      <c r="V4" s="53"/>
      <c r="W4" s="44">
        <f t="shared" si="8"/>
        <v>0</v>
      </c>
    </row>
    <row r="5" spans="1:23" ht="16" x14ac:dyDescent="0.2">
      <c r="A5" s="110"/>
      <c r="B5" s="115" t="s">
        <v>63</v>
      </c>
      <c r="C5" s="122">
        <v>1.4</v>
      </c>
      <c r="D5" s="122">
        <v>1.5</v>
      </c>
      <c r="F5" s="43"/>
      <c r="G5" s="44">
        <f t="shared" si="0"/>
        <v>0</v>
      </c>
      <c r="H5" s="47"/>
      <c r="I5" s="44">
        <f t="shared" si="1"/>
        <v>0</v>
      </c>
      <c r="J5" s="47"/>
      <c r="K5" s="44">
        <f t="shared" si="2"/>
        <v>0</v>
      </c>
      <c r="L5" s="53"/>
      <c r="M5" s="44">
        <f t="shared" si="3"/>
        <v>0</v>
      </c>
      <c r="N5" s="53"/>
      <c r="O5" s="44">
        <f t="shared" si="4"/>
        <v>0</v>
      </c>
      <c r="P5" s="53"/>
      <c r="Q5" s="44">
        <f t="shared" si="5"/>
        <v>0</v>
      </c>
      <c r="R5" s="53"/>
      <c r="S5" s="44">
        <f t="shared" si="6"/>
        <v>0</v>
      </c>
      <c r="T5" s="53"/>
      <c r="U5" s="44">
        <f t="shared" si="7"/>
        <v>0</v>
      </c>
      <c r="V5" s="53"/>
      <c r="W5" s="44">
        <f t="shared" si="8"/>
        <v>0</v>
      </c>
    </row>
    <row r="6" spans="1:23" ht="16" x14ac:dyDescent="0.2">
      <c r="A6" s="110"/>
      <c r="B6" s="115" t="s">
        <v>65</v>
      </c>
      <c r="C6" s="122">
        <v>1.7</v>
      </c>
      <c r="D6" s="122">
        <v>1.8</v>
      </c>
      <c r="F6" s="43"/>
      <c r="G6" s="44">
        <f t="shared" si="0"/>
        <v>0</v>
      </c>
      <c r="H6" s="47"/>
      <c r="I6" s="44">
        <f t="shared" si="1"/>
        <v>0</v>
      </c>
      <c r="J6" s="47"/>
      <c r="K6" s="44">
        <f t="shared" si="2"/>
        <v>0</v>
      </c>
      <c r="L6" s="53"/>
      <c r="M6" s="44">
        <f t="shared" si="3"/>
        <v>0</v>
      </c>
      <c r="N6" s="53"/>
      <c r="O6" s="44">
        <f t="shared" si="4"/>
        <v>0</v>
      </c>
      <c r="P6" s="53"/>
      <c r="Q6" s="44">
        <f t="shared" si="5"/>
        <v>0</v>
      </c>
      <c r="R6" s="53"/>
      <c r="S6" s="44">
        <f t="shared" si="6"/>
        <v>0</v>
      </c>
      <c r="T6" s="53"/>
      <c r="U6" s="44">
        <f t="shared" si="7"/>
        <v>0</v>
      </c>
      <c r="V6" s="53"/>
      <c r="W6" s="44">
        <f t="shared" si="8"/>
        <v>0</v>
      </c>
    </row>
    <row r="7" spans="1:23" ht="16" x14ac:dyDescent="0.2">
      <c r="A7" s="110"/>
      <c r="B7" s="115" t="s">
        <v>66</v>
      </c>
      <c r="C7" s="122">
        <v>4.7</v>
      </c>
      <c r="D7" s="120">
        <v>5</v>
      </c>
      <c r="F7" s="43"/>
      <c r="G7" s="44">
        <f t="shared" si="0"/>
        <v>0</v>
      </c>
      <c r="H7" s="47"/>
      <c r="I7" s="44">
        <f t="shared" si="1"/>
        <v>0</v>
      </c>
      <c r="J7" s="47"/>
      <c r="K7" s="44">
        <f t="shared" si="2"/>
        <v>0</v>
      </c>
      <c r="L7" s="53"/>
      <c r="M7" s="44">
        <f t="shared" si="3"/>
        <v>0</v>
      </c>
      <c r="N7" s="53"/>
      <c r="O7" s="44">
        <f t="shared" si="4"/>
        <v>0</v>
      </c>
      <c r="P7" s="53"/>
      <c r="Q7" s="44">
        <f t="shared" si="5"/>
        <v>0</v>
      </c>
      <c r="R7" s="53"/>
      <c r="S7" s="44">
        <f t="shared" si="6"/>
        <v>0</v>
      </c>
      <c r="T7" s="53"/>
      <c r="U7" s="44">
        <f t="shared" si="7"/>
        <v>0</v>
      </c>
      <c r="V7" s="53"/>
      <c r="W7" s="44">
        <f t="shared" si="8"/>
        <v>0</v>
      </c>
    </row>
    <row r="8" spans="1:23" ht="16" x14ac:dyDescent="0.2">
      <c r="A8" s="110" t="s">
        <v>58</v>
      </c>
      <c r="B8" s="115" t="s">
        <v>68</v>
      </c>
      <c r="C8" s="122">
        <v>8.3000000000000007</v>
      </c>
      <c r="D8" s="122">
        <v>8.5</v>
      </c>
      <c r="F8" s="43"/>
      <c r="G8" s="44">
        <f t="shared" si="0"/>
        <v>0</v>
      </c>
      <c r="H8" s="48">
        <v>1</v>
      </c>
      <c r="I8" s="44">
        <f t="shared" si="1"/>
        <v>8.5</v>
      </c>
      <c r="J8" s="48"/>
      <c r="K8" s="44">
        <f t="shared" si="2"/>
        <v>0</v>
      </c>
      <c r="L8" s="53">
        <v>3</v>
      </c>
      <c r="M8" s="44">
        <f t="shared" si="3"/>
        <v>25.5</v>
      </c>
      <c r="N8" s="53"/>
      <c r="O8" s="44">
        <f t="shared" si="4"/>
        <v>0</v>
      </c>
      <c r="P8" s="53"/>
      <c r="Q8" s="44">
        <f t="shared" si="5"/>
        <v>0</v>
      </c>
      <c r="R8" s="53"/>
      <c r="S8" s="44">
        <f t="shared" si="6"/>
        <v>0</v>
      </c>
      <c r="T8" s="53"/>
      <c r="U8" s="44">
        <f t="shared" si="7"/>
        <v>0</v>
      </c>
      <c r="V8" s="53"/>
      <c r="W8" s="44">
        <f t="shared" si="8"/>
        <v>0</v>
      </c>
    </row>
    <row r="9" spans="1:23" ht="16" x14ac:dyDescent="0.2">
      <c r="A9" s="110" t="s">
        <v>70</v>
      </c>
      <c r="B9" s="115" t="s">
        <v>71</v>
      </c>
      <c r="C9" s="120">
        <v>31</v>
      </c>
      <c r="D9" s="120">
        <v>35</v>
      </c>
      <c r="F9" s="43"/>
      <c r="G9" s="44">
        <f t="shared" si="0"/>
        <v>0</v>
      </c>
      <c r="H9" s="48"/>
      <c r="I9" s="44">
        <f t="shared" si="1"/>
        <v>0</v>
      </c>
      <c r="J9" s="48">
        <v>1</v>
      </c>
      <c r="K9" s="44">
        <f t="shared" si="2"/>
        <v>35</v>
      </c>
      <c r="L9" s="53"/>
      <c r="M9" s="44">
        <f t="shared" si="3"/>
        <v>0</v>
      </c>
      <c r="N9" s="53"/>
      <c r="O9" s="44">
        <f t="shared" si="4"/>
        <v>0</v>
      </c>
      <c r="P9" s="53"/>
      <c r="Q9" s="44">
        <f t="shared" si="5"/>
        <v>0</v>
      </c>
      <c r="R9" s="53"/>
      <c r="S9" s="44">
        <f t="shared" si="6"/>
        <v>0</v>
      </c>
      <c r="T9" s="53">
        <v>1</v>
      </c>
      <c r="U9" s="44">
        <f t="shared" si="7"/>
        <v>35</v>
      </c>
      <c r="V9" s="53"/>
      <c r="W9" s="44">
        <f t="shared" si="8"/>
        <v>0</v>
      </c>
    </row>
    <row r="10" spans="1:23" ht="16" x14ac:dyDescent="0.2">
      <c r="A10" s="110"/>
      <c r="B10" s="115" t="s">
        <v>74</v>
      </c>
      <c r="C10" s="122">
        <v>53.5</v>
      </c>
      <c r="D10" s="120">
        <v>55</v>
      </c>
      <c r="F10" s="43"/>
      <c r="G10" s="44">
        <f t="shared" si="0"/>
        <v>0</v>
      </c>
      <c r="H10" s="48"/>
      <c r="I10" s="44">
        <f t="shared" si="1"/>
        <v>0</v>
      </c>
      <c r="J10" s="48"/>
      <c r="K10" s="44">
        <f t="shared" si="2"/>
        <v>0</v>
      </c>
      <c r="L10" s="53"/>
      <c r="M10" s="44">
        <f t="shared" si="3"/>
        <v>0</v>
      </c>
      <c r="N10" s="53"/>
      <c r="O10" s="44">
        <f t="shared" si="4"/>
        <v>0</v>
      </c>
      <c r="P10" s="53"/>
      <c r="Q10" s="44">
        <f t="shared" si="5"/>
        <v>0</v>
      </c>
      <c r="R10" s="53"/>
      <c r="S10" s="44">
        <f t="shared" si="6"/>
        <v>0</v>
      </c>
      <c r="T10" s="53"/>
      <c r="U10" s="44">
        <f t="shared" si="7"/>
        <v>0</v>
      </c>
      <c r="V10" s="53"/>
      <c r="W10" s="44">
        <f t="shared" si="8"/>
        <v>0</v>
      </c>
    </row>
    <row r="11" spans="1:23" ht="16" x14ac:dyDescent="0.2">
      <c r="A11" s="110"/>
      <c r="B11" s="115" t="s">
        <v>78</v>
      </c>
      <c r="C11" s="122">
        <v>27.1</v>
      </c>
      <c r="D11" s="120">
        <v>27</v>
      </c>
      <c r="F11" s="43">
        <v>1</v>
      </c>
      <c r="G11" s="44">
        <f t="shared" ref="G11" si="9">F11*D11</f>
        <v>27</v>
      </c>
      <c r="H11" s="48"/>
      <c r="I11" s="44">
        <f t="shared" si="1"/>
        <v>0</v>
      </c>
      <c r="J11" s="48">
        <v>1</v>
      </c>
      <c r="K11" s="44">
        <f t="shared" si="2"/>
        <v>27</v>
      </c>
      <c r="L11" s="53"/>
      <c r="M11" s="44">
        <f t="shared" si="3"/>
        <v>0</v>
      </c>
      <c r="N11" s="53"/>
      <c r="O11" s="44">
        <f t="shared" si="4"/>
        <v>0</v>
      </c>
      <c r="P11" s="53"/>
      <c r="Q11" s="44">
        <f t="shared" si="5"/>
        <v>0</v>
      </c>
      <c r="R11" s="53"/>
      <c r="S11" s="44">
        <f t="shared" si="6"/>
        <v>0</v>
      </c>
      <c r="T11" s="53"/>
      <c r="U11" s="44">
        <f t="shared" si="7"/>
        <v>0</v>
      </c>
      <c r="V11" s="53"/>
      <c r="W11" s="44">
        <f t="shared" si="8"/>
        <v>0</v>
      </c>
    </row>
    <row r="12" spans="1:23" ht="16" x14ac:dyDescent="0.2">
      <c r="A12" s="17" t="s">
        <v>80</v>
      </c>
      <c r="B12" s="126"/>
      <c r="C12" s="127"/>
      <c r="D12" s="127"/>
      <c r="F12" s="43"/>
      <c r="G12" s="44">
        <f t="shared" si="0"/>
        <v>0</v>
      </c>
      <c r="H12" s="48"/>
      <c r="I12" s="44">
        <f t="shared" si="1"/>
        <v>0</v>
      </c>
      <c r="J12" s="48"/>
      <c r="K12" s="44">
        <f t="shared" si="2"/>
        <v>0</v>
      </c>
      <c r="L12" s="53"/>
      <c r="M12" s="44">
        <f t="shared" si="3"/>
        <v>0</v>
      </c>
      <c r="N12" s="53"/>
      <c r="O12" s="44">
        <f t="shared" si="4"/>
        <v>0</v>
      </c>
      <c r="P12" s="53"/>
      <c r="Q12" s="44">
        <f t="shared" si="5"/>
        <v>0</v>
      </c>
      <c r="R12" s="53"/>
      <c r="S12" s="44">
        <f t="shared" si="6"/>
        <v>0</v>
      </c>
      <c r="T12" s="53"/>
      <c r="U12" s="44">
        <f t="shared" si="7"/>
        <v>0</v>
      </c>
      <c r="V12" s="53"/>
      <c r="W12" s="44">
        <f t="shared" si="8"/>
        <v>0</v>
      </c>
    </row>
    <row r="13" spans="1:23" ht="16" x14ac:dyDescent="0.2">
      <c r="A13" s="110"/>
      <c r="B13" s="126" t="s">
        <v>81</v>
      </c>
      <c r="C13" s="128">
        <v>13</v>
      </c>
      <c r="D13" s="128">
        <v>13</v>
      </c>
      <c r="F13" s="43"/>
      <c r="G13" s="44">
        <f t="shared" si="0"/>
        <v>0</v>
      </c>
      <c r="H13" s="48"/>
      <c r="I13" s="44">
        <f t="shared" si="1"/>
        <v>0</v>
      </c>
      <c r="J13" s="48"/>
      <c r="K13" s="44">
        <f t="shared" si="2"/>
        <v>0</v>
      </c>
      <c r="L13" s="53"/>
      <c r="M13" s="44">
        <f t="shared" si="3"/>
        <v>0</v>
      </c>
      <c r="N13" s="53"/>
      <c r="O13" s="44">
        <f t="shared" si="4"/>
        <v>0</v>
      </c>
      <c r="P13" s="53"/>
      <c r="Q13" s="44">
        <f t="shared" si="5"/>
        <v>0</v>
      </c>
      <c r="R13" s="53"/>
      <c r="S13" s="44">
        <f t="shared" si="6"/>
        <v>0</v>
      </c>
      <c r="T13" s="53"/>
      <c r="U13" s="44">
        <f t="shared" si="7"/>
        <v>0</v>
      </c>
      <c r="V13" s="53"/>
      <c r="W13" s="44">
        <f t="shared" si="8"/>
        <v>0</v>
      </c>
    </row>
    <row r="14" spans="1:23" ht="16" x14ac:dyDescent="0.2">
      <c r="A14" s="110"/>
      <c r="B14" s="126" t="s">
        <v>82</v>
      </c>
      <c r="C14" s="128">
        <v>11</v>
      </c>
      <c r="D14" s="128">
        <v>11</v>
      </c>
      <c r="F14" s="43"/>
      <c r="G14" s="44">
        <f t="shared" si="0"/>
        <v>0</v>
      </c>
      <c r="H14" s="48"/>
      <c r="I14" s="44">
        <f t="shared" si="1"/>
        <v>0</v>
      </c>
      <c r="J14" s="48"/>
      <c r="K14" s="44">
        <f t="shared" si="2"/>
        <v>0</v>
      </c>
      <c r="L14" s="53"/>
      <c r="M14" s="44">
        <f t="shared" si="3"/>
        <v>0</v>
      </c>
      <c r="N14" s="53"/>
      <c r="O14" s="44">
        <f t="shared" si="4"/>
        <v>0</v>
      </c>
      <c r="P14" s="53"/>
      <c r="Q14" s="44">
        <f t="shared" si="5"/>
        <v>0</v>
      </c>
      <c r="R14" s="53"/>
      <c r="S14" s="44">
        <f t="shared" si="6"/>
        <v>0</v>
      </c>
      <c r="T14" s="53"/>
      <c r="U14" s="44">
        <f t="shared" si="7"/>
        <v>0</v>
      </c>
      <c r="V14" s="53"/>
      <c r="W14" s="44">
        <f t="shared" si="8"/>
        <v>0</v>
      </c>
    </row>
    <row r="15" spans="1:23" ht="16" x14ac:dyDescent="0.2">
      <c r="A15" s="110"/>
      <c r="B15" s="18" t="s">
        <v>83</v>
      </c>
      <c r="C15" s="128">
        <v>12</v>
      </c>
      <c r="D15" s="128">
        <v>12</v>
      </c>
      <c r="F15" s="43"/>
      <c r="G15" s="44">
        <f t="shared" si="0"/>
        <v>0</v>
      </c>
      <c r="H15" s="48"/>
      <c r="I15" s="44">
        <f t="shared" si="1"/>
        <v>0</v>
      </c>
      <c r="J15" s="48"/>
      <c r="K15" s="44">
        <f t="shared" si="2"/>
        <v>0</v>
      </c>
      <c r="L15" s="53"/>
      <c r="M15" s="44">
        <f t="shared" si="3"/>
        <v>0</v>
      </c>
      <c r="N15" s="53"/>
      <c r="O15" s="44">
        <f t="shared" si="4"/>
        <v>0</v>
      </c>
      <c r="P15" s="53"/>
      <c r="Q15" s="44">
        <f t="shared" si="5"/>
        <v>0</v>
      </c>
      <c r="R15" s="53"/>
      <c r="S15" s="44">
        <f t="shared" si="6"/>
        <v>0</v>
      </c>
      <c r="T15" s="53"/>
      <c r="U15" s="44">
        <f t="shared" si="7"/>
        <v>0</v>
      </c>
      <c r="V15" s="53"/>
      <c r="W15" s="44">
        <f t="shared" si="8"/>
        <v>0</v>
      </c>
    </row>
    <row r="16" spans="1:23" ht="16" x14ac:dyDescent="0.2">
      <c r="A16" s="110"/>
      <c r="B16" s="18" t="s">
        <v>84</v>
      </c>
      <c r="C16" s="128">
        <v>11</v>
      </c>
      <c r="D16" s="128">
        <v>11</v>
      </c>
      <c r="F16" s="43"/>
      <c r="G16" s="44">
        <f t="shared" si="0"/>
        <v>0</v>
      </c>
      <c r="H16" s="48"/>
      <c r="I16" s="44">
        <f t="shared" si="1"/>
        <v>0</v>
      </c>
      <c r="J16" s="48"/>
      <c r="K16" s="44">
        <f t="shared" si="2"/>
        <v>0</v>
      </c>
      <c r="L16" s="53"/>
      <c r="M16" s="44">
        <f t="shared" si="3"/>
        <v>0</v>
      </c>
      <c r="N16" s="53"/>
      <c r="O16" s="44">
        <f t="shared" si="4"/>
        <v>0</v>
      </c>
      <c r="P16" s="53"/>
      <c r="Q16" s="44">
        <f t="shared" si="5"/>
        <v>0</v>
      </c>
      <c r="R16" s="53"/>
      <c r="S16" s="44">
        <f t="shared" si="6"/>
        <v>0</v>
      </c>
      <c r="T16" s="53"/>
      <c r="U16" s="44">
        <f t="shared" si="7"/>
        <v>0</v>
      </c>
      <c r="V16" s="53"/>
      <c r="W16" s="44">
        <f t="shared" si="8"/>
        <v>0</v>
      </c>
    </row>
    <row r="17" spans="1:23" ht="16" x14ac:dyDescent="0.2">
      <c r="A17" s="110"/>
      <c r="B17" s="126" t="s">
        <v>85</v>
      </c>
      <c r="C17" s="128">
        <v>10</v>
      </c>
      <c r="D17" s="128">
        <v>10</v>
      </c>
      <c r="F17" s="43"/>
      <c r="G17" s="44">
        <f t="shared" si="0"/>
        <v>0</v>
      </c>
      <c r="H17" s="48"/>
      <c r="I17" s="44">
        <f t="shared" si="1"/>
        <v>0</v>
      </c>
      <c r="J17" s="48"/>
      <c r="K17" s="44">
        <f t="shared" si="2"/>
        <v>0</v>
      </c>
      <c r="L17" s="53"/>
      <c r="M17" s="44">
        <f t="shared" si="3"/>
        <v>0</v>
      </c>
      <c r="N17" s="53"/>
      <c r="O17" s="44">
        <f t="shared" si="4"/>
        <v>0</v>
      </c>
      <c r="P17" s="53"/>
      <c r="Q17" s="44">
        <f t="shared" si="5"/>
        <v>0</v>
      </c>
      <c r="R17" s="53"/>
      <c r="S17" s="44">
        <f t="shared" si="6"/>
        <v>0</v>
      </c>
      <c r="T17" s="53"/>
      <c r="U17" s="44">
        <f t="shared" si="7"/>
        <v>0</v>
      </c>
      <c r="V17" s="53"/>
      <c r="W17" s="44">
        <f t="shared" si="8"/>
        <v>0</v>
      </c>
    </row>
    <row r="18" spans="1:23" ht="16" x14ac:dyDescent="0.2">
      <c r="A18" s="110"/>
      <c r="B18" s="126" t="s">
        <v>86</v>
      </c>
      <c r="C18" s="129">
        <v>8.5</v>
      </c>
      <c r="D18" s="129">
        <v>8.5</v>
      </c>
      <c r="F18" s="43"/>
      <c r="G18" s="44">
        <f t="shared" si="0"/>
        <v>0</v>
      </c>
      <c r="H18" s="48"/>
      <c r="I18" s="44">
        <f t="shared" si="1"/>
        <v>0</v>
      </c>
      <c r="J18" s="48"/>
      <c r="K18" s="44">
        <f t="shared" si="2"/>
        <v>0</v>
      </c>
      <c r="L18" s="53"/>
      <c r="M18" s="44">
        <f t="shared" si="3"/>
        <v>0</v>
      </c>
      <c r="N18" s="53"/>
      <c r="O18" s="44">
        <f t="shared" si="4"/>
        <v>0</v>
      </c>
      <c r="P18" s="53"/>
      <c r="Q18" s="44">
        <f t="shared" si="5"/>
        <v>0</v>
      </c>
      <c r="R18" s="53"/>
      <c r="S18" s="44">
        <f t="shared" si="6"/>
        <v>0</v>
      </c>
      <c r="T18" s="53"/>
      <c r="U18" s="44">
        <f t="shared" si="7"/>
        <v>0</v>
      </c>
      <c r="V18" s="53"/>
      <c r="W18" s="44">
        <f t="shared" si="8"/>
        <v>0</v>
      </c>
    </row>
    <row r="19" spans="1:23" ht="16" x14ac:dyDescent="0.2">
      <c r="A19" s="110"/>
      <c r="B19" s="126" t="s">
        <v>87</v>
      </c>
      <c r="C19" s="130">
        <v>8</v>
      </c>
      <c r="D19" s="130">
        <v>8</v>
      </c>
      <c r="F19" s="43">
        <v>2</v>
      </c>
      <c r="G19" s="44">
        <f t="shared" si="0"/>
        <v>16</v>
      </c>
      <c r="H19" s="48"/>
      <c r="I19" s="44">
        <f t="shared" si="1"/>
        <v>0</v>
      </c>
      <c r="J19" s="48"/>
      <c r="K19" s="44">
        <f t="shared" si="2"/>
        <v>0</v>
      </c>
      <c r="L19" s="53"/>
      <c r="M19" s="44">
        <f t="shared" si="3"/>
        <v>0</v>
      </c>
      <c r="N19" s="53"/>
      <c r="O19" s="44">
        <f t="shared" si="4"/>
        <v>0</v>
      </c>
      <c r="P19" s="53"/>
      <c r="Q19" s="44">
        <f t="shared" si="5"/>
        <v>0</v>
      </c>
      <c r="R19" s="53"/>
      <c r="S19" s="44">
        <f t="shared" si="6"/>
        <v>0</v>
      </c>
      <c r="T19" s="53">
        <v>6</v>
      </c>
      <c r="U19" s="44">
        <f t="shared" si="7"/>
        <v>48</v>
      </c>
      <c r="V19" s="53">
        <v>1</v>
      </c>
      <c r="W19" s="44">
        <f t="shared" si="8"/>
        <v>8</v>
      </c>
    </row>
    <row r="20" spans="1:23" ht="16" x14ac:dyDescent="0.2">
      <c r="A20" s="110"/>
      <c r="B20" s="126" t="s">
        <v>88</v>
      </c>
      <c r="C20" s="128">
        <v>7</v>
      </c>
      <c r="D20" s="128">
        <v>7</v>
      </c>
      <c r="F20" s="43">
        <v>2</v>
      </c>
      <c r="G20" s="44">
        <f t="shared" si="0"/>
        <v>14</v>
      </c>
      <c r="H20" s="48">
        <v>1</v>
      </c>
      <c r="I20" s="44">
        <f t="shared" si="1"/>
        <v>7</v>
      </c>
      <c r="J20" s="48"/>
      <c r="K20" s="44">
        <f t="shared" si="2"/>
        <v>0</v>
      </c>
      <c r="L20" s="53">
        <v>3</v>
      </c>
      <c r="M20" s="44">
        <f t="shared" si="3"/>
        <v>21</v>
      </c>
      <c r="N20" s="53"/>
      <c r="O20" s="44">
        <f t="shared" si="4"/>
        <v>0</v>
      </c>
      <c r="P20" s="53">
        <v>4</v>
      </c>
      <c r="Q20" s="44">
        <f t="shared" si="5"/>
        <v>28</v>
      </c>
      <c r="R20" s="53"/>
      <c r="S20" s="44">
        <f t="shared" si="6"/>
        <v>0</v>
      </c>
      <c r="T20" s="53"/>
      <c r="U20" s="44">
        <f t="shared" si="7"/>
        <v>0</v>
      </c>
      <c r="V20" s="53"/>
      <c r="W20" s="44">
        <f t="shared" si="8"/>
        <v>0</v>
      </c>
    </row>
    <row r="21" spans="1:23" ht="16" x14ac:dyDescent="0.2">
      <c r="A21" s="110"/>
      <c r="B21" s="126" t="s">
        <v>89</v>
      </c>
      <c r="C21" s="129">
        <v>9.5</v>
      </c>
      <c r="D21" s="129">
        <v>9.5</v>
      </c>
      <c r="F21" s="43"/>
      <c r="G21" s="44">
        <f t="shared" si="0"/>
        <v>0</v>
      </c>
      <c r="H21" s="48"/>
      <c r="I21" s="44">
        <f t="shared" si="1"/>
        <v>0</v>
      </c>
      <c r="J21" s="48"/>
      <c r="K21" s="44">
        <f t="shared" si="2"/>
        <v>0</v>
      </c>
      <c r="L21" s="53"/>
      <c r="M21" s="44">
        <f t="shared" si="3"/>
        <v>0</v>
      </c>
      <c r="N21" s="53"/>
      <c r="O21" s="44">
        <f t="shared" si="4"/>
        <v>0</v>
      </c>
      <c r="P21" s="53"/>
      <c r="Q21" s="44">
        <f t="shared" si="5"/>
        <v>0</v>
      </c>
      <c r="R21" s="53"/>
      <c r="S21" s="44">
        <f t="shared" si="6"/>
        <v>0</v>
      </c>
      <c r="T21" s="53"/>
      <c r="U21" s="44">
        <f t="shared" si="7"/>
        <v>0</v>
      </c>
      <c r="V21" s="53"/>
      <c r="W21" s="44">
        <f t="shared" si="8"/>
        <v>0</v>
      </c>
    </row>
    <row r="22" spans="1:23" ht="16" x14ac:dyDescent="0.2">
      <c r="A22" s="110"/>
      <c r="B22" s="126" t="s">
        <v>90</v>
      </c>
      <c r="C22" s="129">
        <v>8.5</v>
      </c>
      <c r="D22" s="129">
        <v>8.5</v>
      </c>
      <c r="F22" s="43"/>
      <c r="G22" s="44">
        <f t="shared" si="0"/>
        <v>0</v>
      </c>
      <c r="H22" s="48"/>
      <c r="I22" s="44">
        <f t="shared" si="1"/>
        <v>0</v>
      </c>
      <c r="J22" s="48"/>
      <c r="K22" s="44">
        <f t="shared" si="2"/>
        <v>0</v>
      </c>
      <c r="L22" s="53"/>
      <c r="M22" s="44">
        <f t="shared" si="3"/>
        <v>0</v>
      </c>
      <c r="N22" s="53"/>
      <c r="O22" s="44">
        <f t="shared" si="4"/>
        <v>0</v>
      </c>
      <c r="P22" s="53"/>
      <c r="Q22" s="44">
        <f t="shared" si="5"/>
        <v>0</v>
      </c>
      <c r="R22" s="53"/>
      <c r="S22" s="44">
        <f t="shared" si="6"/>
        <v>0</v>
      </c>
      <c r="T22" s="53"/>
      <c r="U22" s="44">
        <f t="shared" si="7"/>
        <v>0</v>
      </c>
      <c r="V22" s="53"/>
      <c r="W22" s="44">
        <f t="shared" si="8"/>
        <v>0</v>
      </c>
    </row>
    <row r="23" spans="1:23" ht="16" x14ac:dyDescent="0.2">
      <c r="A23" s="110"/>
      <c r="B23" s="126" t="s">
        <v>91</v>
      </c>
      <c r="C23" s="128">
        <v>10</v>
      </c>
      <c r="D23" s="128">
        <v>10</v>
      </c>
      <c r="F23" s="43"/>
      <c r="G23" s="44">
        <f t="shared" si="0"/>
        <v>0</v>
      </c>
      <c r="H23" s="48"/>
      <c r="I23" s="44">
        <f t="shared" si="1"/>
        <v>0</v>
      </c>
      <c r="J23" s="48"/>
      <c r="K23" s="44">
        <f t="shared" si="2"/>
        <v>0</v>
      </c>
      <c r="L23" s="53"/>
      <c r="M23" s="44">
        <f t="shared" si="3"/>
        <v>0</v>
      </c>
      <c r="N23" s="53"/>
      <c r="O23" s="44">
        <f t="shared" si="4"/>
        <v>0</v>
      </c>
      <c r="P23" s="53"/>
      <c r="Q23" s="44">
        <f t="shared" si="5"/>
        <v>0</v>
      </c>
      <c r="R23" s="53"/>
      <c r="S23" s="44">
        <f t="shared" si="6"/>
        <v>0</v>
      </c>
      <c r="T23" s="53"/>
      <c r="U23" s="44">
        <f t="shared" si="7"/>
        <v>0</v>
      </c>
      <c r="V23" s="53"/>
      <c r="W23" s="44">
        <f t="shared" si="8"/>
        <v>0</v>
      </c>
    </row>
    <row r="24" spans="1:23" ht="16" x14ac:dyDescent="0.2">
      <c r="A24" s="110"/>
      <c r="B24" s="126"/>
      <c r="C24" s="127"/>
      <c r="D24" s="127"/>
      <c r="F24" s="43"/>
      <c r="G24" s="44">
        <f t="shared" si="0"/>
        <v>0</v>
      </c>
      <c r="H24" s="48"/>
      <c r="I24" s="44">
        <f t="shared" si="1"/>
        <v>0</v>
      </c>
      <c r="J24" s="48"/>
      <c r="K24" s="44">
        <f t="shared" si="2"/>
        <v>0</v>
      </c>
      <c r="L24" s="53"/>
      <c r="M24" s="44">
        <f t="shared" si="3"/>
        <v>0</v>
      </c>
      <c r="N24" s="53"/>
      <c r="O24" s="44">
        <f t="shared" si="4"/>
        <v>0</v>
      </c>
      <c r="P24" s="53"/>
      <c r="Q24" s="44">
        <f t="shared" si="5"/>
        <v>0</v>
      </c>
      <c r="R24" s="53"/>
      <c r="S24" s="44">
        <f t="shared" si="6"/>
        <v>0</v>
      </c>
      <c r="T24" s="53"/>
      <c r="U24" s="44">
        <f t="shared" si="7"/>
        <v>0</v>
      </c>
      <c r="V24" s="53"/>
      <c r="W24" s="44">
        <f t="shared" si="8"/>
        <v>0</v>
      </c>
    </row>
    <row r="25" spans="1:23" ht="16" x14ac:dyDescent="0.2">
      <c r="A25" s="17" t="s">
        <v>92</v>
      </c>
      <c r="B25" s="126"/>
      <c r="C25" s="127"/>
      <c r="D25" s="127"/>
      <c r="F25" s="43"/>
      <c r="G25" s="44">
        <f t="shared" si="0"/>
        <v>0</v>
      </c>
      <c r="H25" s="48"/>
      <c r="I25" s="44">
        <f t="shared" si="1"/>
        <v>0</v>
      </c>
      <c r="J25" s="48"/>
      <c r="K25" s="44">
        <f t="shared" si="2"/>
        <v>0</v>
      </c>
      <c r="L25" s="53"/>
      <c r="M25" s="44">
        <f t="shared" si="3"/>
        <v>0</v>
      </c>
      <c r="N25" s="53"/>
      <c r="O25" s="44">
        <f t="shared" si="4"/>
        <v>0</v>
      </c>
      <c r="P25" s="53"/>
      <c r="Q25" s="44">
        <f t="shared" si="5"/>
        <v>0</v>
      </c>
      <c r="R25" s="53"/>
      <c r="S25" s="44">
        <f t="shared" si="6"/>
        <v>0</v>
      </c>
      <c r="T25" s="53"/>
      <c r="U25" s="44">
        <f t="shared" si="7"/>
        <v>0</v>
      </c>
      <c r="V25" s="53"/>
      <c r="W25" s="44">
        <f t="shared" si="8"/>
        <v>0</v>
      </c>
    </row>
    <row r="26" spans="1:23" ht="16" x14ac:dyDescent="0.2">
      <c r="A26" s="110"/>
      <c r="B26" s="126" t="s">
        <v>93</v>
      </c>
      <c r="C26" s="128">
        <v>18</v>
      </c>
      <c r="D26" s="128">
        <v>18</v>
      </c>
      <c r="F26" s="43"/>
      <c r="G26" s="44">
        <f t="shared" si="0"/>
        <v>0</v>
      </c>
      <c r="H26" s="48"/>
      <c r="I26" s="44">
        <f t="shared" si="1"/>
        <v>0</v>
      </c>
      <c r="J26" s="48"/>
      <c r="K26" s="44">
        <f t="shared" si="2"/>
        <v>0</v>
      </c>
      <c r="L26" s="53"/>
      <c r="M26" s="44">
        <f t="shared" si="3"/>
        <v>0</v>
      </c>
      <c r="N26" s="53"/>
      <c r="O26" s="44">
        <f t="shared" si="4"/>
        <v>0</v>
      </c>
      <c r="P26" s="53"/>
      <c r="Q26" s="44">
        <f t="shared" si="5"/>
        <v>0</v>
      </c>
      <c r="R26" s="53"/>
      <c r="S26" s="44">
        <f t="shared" si="6"/>
        <v>0</v>
      </c>
      <c r="T26" s="53"/>
      <c r="U26" s="44">
        <f t="shared" si="7"/>
        <v>0</v>
      </c>
      <c r="V26" s="53"/>
      <c r="W26" s="44">
        <f t="shared" si="8"/>
        <v>0</v>
      </c>
    </row>
    <row r="27" spans="1:23" ht="16" x14ac:dyDescent="0.2">
      <c r="A27" s="110"/>
      <c r="B27" s="126" t="s">
        <v>94</v>
      </c>
      <c r="C27" s="128">
        <v>22</v>
      </c>
      <c r="D27" s="128">
        <v>22</v>
      </c>
      <c r="F27" s="43"/>
      <c r="G27" s="44">
        <f t="shared" si="0"/>
        <v>0</v>
      </c>
      <c r="H27" s="48"/>
      <c r="I27" s="44">
        <f t="shared" si="1"/>
        <v>0</v>
      </c>
      <c r="J27" s="48"/>
      <c r="K27" s="44">
        <f t="shared" si="2"/>
        <v>0</v>
      </c>
      <c r="L27" s="53"/>
      <c r="M27" s="44">
        <f t="shared" si="3"/>
        <v>0</v>
      </c>
      <c r="N27" s="53"/>
      <c r="O27" s="44">
        <f t="shared" si="4"/>
        <v>0</v>
      </c>
      <c r="P27" s="53"/>
      <c r="Q27" s="44">
        <f t="shared" si="5"/>
        <v>0</v>
      </c>
      <c r="R27" s="53"/>
      <c r="S27" s="44">
        <f t="shared" si="6"/>
        <v>0</v>
      </c>
      <c r="T27" s="53"/>
      <c r="U27" s="44">
        <f t="shared" si="7"/>
        <v>0</v>
      </c>
      <c r="V27" s="53"/>
      <c r="W27" s="44">
        <f t="shared" si="8"/>
        <v>0</v>
      </c>
    </row>
    <row r="28" spans="1:23" ht="16" x14ac:dyDescent="0.2">
      <c r="A28" s="110"/>
      <c r="B28" s="126" t="s">
        <v>95</v>
      </c>
      <c r="C28" s="128">
        <v>10</v>
      </c>
      <c r="D28" s="128">
        <v>10</v>
      </c>
      <c r="F28" s="43"/>
      <c r="G28" s="44">
        <f t="shared" si="0"/>
        <v>0</v>
      </c>
      <c r="H28" s="48"/>
      <c r="I28" s="44">
        <f t="shared" si="1"/>
        <v>0</v>
      </c>
      <c r="J28" s="48"/>
      <c r="K28" s="44">
        <f t="shared" si="2"/>
        <v>0</v>
      </c>
      <c r="L28" s="53"/>
      <c r="M28" s="44">
        <f t="shared" si="3"/>
        <v>0</v>
      </c>
      <c r="N28" s="53"/>
      <c r="O28" s="44">
        <f t="shared" si="4"/>
        <v>0</v>
      </c>
      <c r="P28" s="53"/>
      <c r="Q28" s="44">
        <f t="shared" si="5"/>
        <v>0</v>
      </c>
      <c r="R28" s="53"/>
      <c r="S28" s="44">
        <f t="shared" si="6"/>
        <v>0</v>
      </c>
      <c r="T28" s="53"/>
      <c r="U28" s="44">
        <f t="shared" si="7"/>
        <v>0</v>
      </c>
      <c r="V28" s="53"/>
      <c r="W28" s="44">
        <f t="shared" si="8"/>
        <v>0</v>
      </c>
    </row>
    <row r="29" spans="1:23" ht="16" x14ac:dyDescent="0.2">
      <c r="A29" s="110"/>
      <c r="B29" s="126" t="s">
        <v>96</v>
      </c>
      <c r="C29" s="128">
        <v>12</v>
      </c>
      <c r="D29" s="128">
        <v>12</v>
      </c>
      <c r="F29" s="43"/>
      <c r="G29" s="44">
        <f t="shared" si="0"/>
        <v>0</v>
      </c>
      <c r="H29" s="48"/>
      <c r="I29" s="44">
        <f t="shared" si="1"/>
        <v>0</v>
      </c>
      <c r="J29" s="48"/>
      <c r="K29" s="44">
        <f t="shared" si="2"/>
        <v>0</v>
      </c>
      <c r="L29" s="53"/>
      <c r="M29" s="44">
        <f t="shared" si="3"/>
        <v>0</v>
      </c>
      <c r="N29" s="53"/>
      <c r="O29" s="44">
        <f t="shared" si="4"/>
        <v>0</v>
      </c>
      <c r="P29" s="53"/>
      <c r="Q29" s="44">
        <f t="shared" si="5"/>
        <v>0</v>
      </c>
      <c r="R29" s="53"/>
      <c r="S29" s="44">
        <f t="shared" si="6"/>
        <v>0</v>
      </c>
      <c r="T29" s="53"/>
      <c r="U29" s="44">
        <f t="shared" si="7"/>
        <v>0</v>
      </c>
      <c r="V29" s="53"/>
      <c r="W29" s="44">
        <f t="shared" si="8"/>
        <v>0</v>
      </c>
    </row>
    <row r="30" spans="1:23" ht="16" x14ac:dyDescent="0.2">
      <c r="A30" s="110"/>
      <c r="B30" s="126" t="s">
        <v>97</v>
      </c>
      <c r="C30" s="128">
        <v>6</v>
      </c>
      <c r="D30" s="128">
        <v>6</v>
      </c>
      <c r="F30" s="43"/>
      <c r="G30" s="44">
        <f t="shared" si="0"/>
        <v>0</v>
      </c>
      <c r="H30" s="48"/>
      <c r="I30" s="44">
        <f t="shared" si="1"/>
        <v>0</v>
      </c>
      <c r="J30" s="48"/>
      <c r="K30" s="44">
        <f t="shared" si="2"/>
        <v>0</v>
      </c>
      <c r="L30" s="53"/>
      <c r="M30" s="44">
        <f t="shared" si="3"/>
        <v>0</v>
      </c>
      <c r="N30" s="53"/>
      <c r="O30" s="44">
        <f t="shared" si="4"/>
        <v>0</v>
      </c>
      <c r="P30" s="53"/>
      <c r="Q30" s="44">
        <f t="shared" si="5"/>
        <v>0</v>
      </c>
      <c r="R30" s="53"/>
      <c r="S30" s="44">
        <f t="shared" si="6"/>
        <v>0</v>
      </c>
      <c r="T30" s="53"/>
      <c r="U30" s="44">
        <f t="shared" si="7"/>
        <v>0</v>
      </c>
      <c r="V30" s="53"/>
      <c r="W30" s="44">
        <f t="shared" si="8"/>
        <v>0</v>
      </c>
    </row>
    <row r="31" spans="1:23" ht="16" x14ac:dyDescent="0.2">
      <c r="A31" s="110"/>
      <c r="B31" s="126" t="s">
        <v>98</v>
      </c>
      <c r="C31" s="128">
        <v>6</v>
      </c>
      <c r="D31" s="128">
        <v>6</v>
      </c>
      <c r="F31" s="43"/>
      <c r="G31" s="44">
        <f t="shared" si="0"/>
        <v>0</v>
      </c>
      <c r="H31" s="48"/>
      <c r="I31" s="44">
        <f t="shared" si="1"/>
        <v>0</v>
      </c>
      <c r="J31" s="48"/>
      <c r="K31" s="44">
        <f t="shared" si="2"/>
        <v>0</v>
      </c>
      <c r="L31" s="53"/>
      <c r="M31" s="44">
        <f t="shared" si="3"/>
        <v>0</v>
      </c>
      <c r="N31" s="53"/>
      <c r="O31" s="44">
        <f t="shared" si="4"/>
        <v>0</v>
      </c>
      <c r="P31" s="53"/>
      <c r="Q31" s="44">
        <f t="shared" si="5"/>
        <v>0</v>
      </c>
      <c r="R31" s="53"/>
      <c r="S31" s="44">
        <f t="shared" si="6"/>
        <v>0</v>
      </c>
      <c r="T31" s="53"/>
      <c r="U31" s="44">
        <f t="shared" si="7"/>
        <v>0</v>
      </c>
      <c r="V31" s="53"/>
      <c r="W31" s="44">
        <f t="shared" si="8"/>
        <v>0</v>
      </c>
    </row>
    <row r="32" spans="1:23" ht="16" x14ac:dyDescent="0.2">
      <c r="A32" s="110"/>
      <c r="B32" s="126" t="s">
        <v>99</v>
      </c>
      <c r="C32" s="129">
        <v>9.1999999999999993</v>
      </c>
      <c r="D32" s="129">
        <v>9.5</v>
      </c>
      <c r="F32" s="43">
        <v>1</v>
      </c>
      <c r="G32" s="44">
        <f t="shared" si="0"/>
        <v>9.5</v>
      </c>
      <c r="H32" s="48"/>
      <c r="I32" s="44">
        <f t="shared" si="1"/>
        <v>0</v>
      </c>
      <c r="J32" s="48"/>
      <c r="K32" s="44">
        <f t="shared" si="2"/>
        <v>0</v>
      </c>
      <c r="L32" s="53"/>
      <c r="M32" s="44">
        <f t="shared" si="3"/>
        <v>0</v>
      </c>
      <c r="N32" s="53">
        <v>6</v>
      </c>
      <c r="O32" s="44">
        <f t="shared" si="4"/>
        <v>57</v>
      </c>
      <c r="P32" s="53">
        <v>2</v>
      </c>
      <c r="Q32" s="44">
        <f t="shared" si="5"/>
        <v>19</v>
      </c>
      <c r="R32" s="53"/>
      <c r="S32" s="44">
        <f t="shared" si="6"/>
        <v>0</v>
      </c>
      <c r="T32" s="53"/>
      <c r="U32" s="44">
        <f t="shared" si="7"/>
        <v>0</v>
      </c>
      <c r="V32" s="53"/>
      <c r="W32" s="44">
        <f t="shared" si="8"/>
        <v>0</v>
      </c>
    </row>
    <row r="33" spans="1:23" ht="16" x14ac:dyDescent="0.2">
      <c r="A33" s="110"/>
      <c r="B33" s="126"/>
      <c r="C33" s="127"/>
      <c r="D33" s="127"/>
      <c r="F33" s="43"/>
      <c r="G33" s="44">
        <f t="shared" si="0"/>
        <v>0</v>
      </c>
      <c r="H33" s="48"/>
      <c r="I33" s="44">
        <f t="shared" si="1"/>
        <v>0</v>
      </c>
      <c r="J33" s="48"/>
      <c r="K33" s="44">
        <f t="shared" si="2"/>
        <v>0</v>
      </c>
      <c r="L33" s="53"/>
      <c r="M33" s="44">
        <f t="shared" si="3"/>
        <v>0</v>
      </c>
      <c r="N33" s="53"/>
      <c r="O33" s="44">
        <f t="shared" si="4"/>
        <v>0</v>
      </c>
      <c r="P33" s="53"/>
      <c r="Q33" s="44">
        <f t="shared" si="5"/>
        <v>0</v>
      </c>
      <c r="R33" s="53"/>
      <c r="S33" s="44">
        <f t="shared" si="6"/>
        <v>0</v>
      </c>
      <c r="T33" s="53"/>
      <c r="U33" s="44">
        <f t="shared" si="7"/>
        <v>0</v>
      </c>
      <c r="V33" s="53"/>
      <c r="W33" s="44">
        <f t="shared" si="8"/>
        <v>0</v>
      </c>
    </row>
    <row r="34" spans="1:23" ht="16" x14ac:dyDescent="0.2">
      <c r="A34" s="17" t="s">
        <v>100</v>
      </c>
      <c r="B34" s="126"/>
      <c r="C34" s="127"/>
      <c r="D34" s="127"/>
      <c r="F34" s="43"/>
      <c r="G34" s="44">
        <f t="shared" si="0"/>
        <v>0</v>
      </c>
      <c r="H34" s="48"/>
      <c r="I34" s="44">
        <f t="shared" si="1"/>
        <v>0</v>
      </c>
      <c r="J34" s="48"/>
      <c r="K34" s="44">
        <f t="shared" si="2"/>
        <v>0</v>
      </c>
      <c r="L34" s="53"/>
      <c r="M34" s="44">
        <f t="shared" si="3"/>
        <v>0</v>
      </c>
      <c r="N34" s="53"/>
      <c r="O34" s="44">
        <f t="shared" si="4"/>
        <v>0</v>
      </c>
      <c r="P34" s="53"/>
      <c r="Q34" s="44">
        <f t="shared" si="5"/>
        <v>0</v>
      </c>
      <c r="R34" s="53"/>
      <c r="S34" s="44">
        <f t="shared" si="6"/>
        <v>0</v>
      </c>
      <c r="T34" s="53"/>
      <c r="U34" s="44">
        <f t="shared" si="7"/>
        <v>0</v>
      </c>
      <c r="V34" s="53"/>
      <c r="W34" s="44">
        <f t="shared" si="8"/>
        <v>0</v>
      </c>
    </row>
    <row r="35" spans="1:23" ht="16" x14ac:dyDescent="0.2">
      <c r="A35" s="110"/>
      <c r="B35" s="126" t="s">
        <v>101</v>
      </c>
      <c r="C35" s="128">
        <v>16</v>
      </c>
      <c r="D35" s="128">
        <v>16</v>
      </c>
      <c r="F35" s="43"/>
      <c r="G35" s="44">
        <f t="shared" si="0"/>
        <v>0</v>
      </c>
      <c r="H35" s="48"/>
      <c r="I35" s="44">
        <f t="shared" si="1"/>
        <v>0</v>
      </c>
      <c r="J35" s="48"/>
      <c r="K35" s="44">
        <f t="shared" si="2"/>
        <v>0</v>
      </c>
      <c r="L35" s="53"/>
      <c r="M35" s="44">
        <f t="shared" si="3"/>
        <v>0</v>
      </c>
      <c r="N35" s="53"/>
      <c r="O35" s="44">
        <f t="shared" si="4"/>
        <v>0</v>
      </c>
      <c r="P35" s="53"/>
      <c r="Q35" s="44">
        <f t="shared" si="5"/>
        <v>0</v>
      </c>
      <c r="R35" s="53"/>
      <c r="S35" s="44">
        <f t="shared" si="6"/>
        <v>0</v>
      </c>
      <c r="T35" s="53"/>
      <c r="U35" s="44">
        <f t="shared" si="7"/>
        <v>0</v>
      </c>
      <c r="V35" s="53"/>
      <c r="W35" s="44">
        <f t="shared" si="8"/>
        <v>0</v>
      </c>
    </row>
    <row r="36" spans="1:23" ht="16" x14ac:dyDescent="0.2">
      <c r="A36" s="110"/>
      <c r="B36" s="126" t="s">
        <v>102</v>
      </c>
      <c r="C36" s="128">
        <v>10</v>
      </c>
      <c r="D36" s="128">
        <v>10</v>
      </c>
      <c r="F36" s="43"/>
      <c r="G36" s="44">
        <f t="shared" si="0"/>
        <v>0</v>
      </c>
      <c r="H36" s="48"/>
      <c r="I36" s="44">
        <f t="shared" si="1"/>
        <v>0</v>
      </c>
      <c r="J36" s="48"/>
      <c r="K36" s="44">
        <f t="shared" si="2"/>
        <v>0</v>
      </c>
      <c r="L36" s="53"/>
      <c r="M36" s="44">
        <f t="shared" si="3"/>
        <v>0</v>
      </c>
      <c r="N36" s="53"/>
      <c r="O36" s="44">
        <f t="shared" si="4"/>
        <v>0</v>
      </c>
      <c r="P36" s="53"/>
      <c r="Q36" s="44">
        <f t="shared" si="5"/>
        <v>0</v>
      </c>
      <c r="R36" s="53"/>
      <c r="S36" s="44">
        <f t="shared" si="6"/>
        <v>0</v>
      </c>
      <c r="T36" s="53"/>
      <c r="U36" s="44">
        <f t="shared" si="7"/>
        <v>0</v>
      </c>
      <c r="V36" s="53"/>
      <c r="W36" s="44">
        <f t="shared" si="8"/>
        <v>0</v>
      </c>
    </row>
    <row r="37" spans="1:23" ht="16" x14ac:dyDescent="0.2">
      <c r="A37" s="110"/>
      <c r="B37" s="126"/>
      <c r="C37" s="127"/>
      <c r="D37" s="127"/>
      <c r="F37" s="43"/>
      <c r="G37" s="44">
        <f t="shared" si="0"/>
        <v>0</v>
      </c>
      <c r="H37" s="48"/>
      <c r="I37" s="44">
        <f t="shared" si="1"/>
        <v>0</v>
      </c>
      <c r="J37" s="48"/>
      <c r="K37" s="44">
        <f t="shared" si="2"/>
        <v>0</v>
      </c>
      <c r="L37" s="53"/>
      <c r="M37" s="44">
        <f t="shared" si="3"/>
        <v>0</v>
      </c>
      <c r="N37" s="53"/>
      <c r="O37" s="44">
        <f t="shared" si="4"/>
        <v>0</v>
      </c>
      <c r="P37" s="53"/>
      <c r="Q37" s="44">
        <f t="shared" si="5"/>
        <v>0</v>
      </c>
      <c r="R37" s="53"/>
      <c r="S37" s="44">
        <f t="shared" si="6"/>
        <v>0</v>
      </c>
      <c r="T37" s="53"/>
      <c r="U37" s="44">
        <f t="shared" si="7"/>
        <v>0</v>
      </c>
      <c r="V37" s="53"/>
      <c r="W37" s="44">
        <f t="shared" si="8"/>
        <v>0</v>
      </c>
    </row>
    <row r="38" spans="1:23" ht="16" x14ac:dyDescent="0.2">
      <c r="A38" s="17" t="s">
        <v>103</v>
      </c>
      <c r="B38" s="126"/>
      <c r="C38" s="127"/>
      <c r="D38" s="127"/>
      <c r="F38" s="43"/>
      <c r="G38" s="44">
        <f t="shared" si="0"/>
        <v>0</v>
      </c>
      <c r="H38" s="48"/>
      <c r="I38" s="44">
        <f t="shared" si="1"/>
        <v>0</v>
      </c>
      <c r="J38" s="48"/>
      <c r="K38" s="44">
        <f t="shared" si="2"/>
        <v>0</v>
      </c>
      <c r="L38" s="53"/>
      <c r="M38" s="44">
        <f t="shared" si="3"/>
        <v>0</v>
      </c>
      <c r="N38" s="53"/>
      <c r="O38" s="44">
        <f t="shared" si="4"/>
        <v>0</v>
      </c>
      <c r="P38" s="53"/>
      <c r="Q38" s="44">
        <f t="shared" si="5"/>
        <v>0</v>
      </c>
      <c r="R38" s="53"/>
      <c r="S38" s="44">
        <f t="shared" si="6"/>
        <v>0</v>
      </c>
      <c r="T38" s="53"/>
      <c r="U38" s="44">
        <f t="shared" si="7"/>
        <v>0</v>
      </c>
      <c r="V38" s="53"/>
      <c r="W38" s="44">
        <f t="shared" si="8"/>
        <v>0</v>
      </c>
    </row>
    <row r="39" spans="1:23" ht="16" x14ac:dyDescent="0.2">
      <c r="A39" s="110"/>
      <c r="B39" s="126" t="s">
        <v>104</v>
      </c>
      <c r="C39" s="129">
        <v>3.4</v>
      </c>
      <c r="D39" s="129">
        <v>3.4</v>
      </c>
      <c r="F39" s="43"/>
      <c r="G39" s="44">
        <f t="shared" si="0"/>
        <v>0</v>
      </c>
      <c r="H39" s="48"/>
      <c r="I39" s="44">
        <f t="shared" si="1"/>
        <v>0</v>
      </c>
      <c r="J39" s="48"/>
      <c r="K39" s="44">
        <f t="shared" si="2"/>
        <v>0</v>
      </c>
      <c r="L39" s="53"/>
      <c r="M39" s="44">
        <f t="shared" si="3"/>
        <v>0</v>
      </c>
      <c r="N39" s="53"/>
      <c r="O39" s="44">
        <f t="shared" si="4"/>
        <v>0</v>
      </c>
      <c r="P39" s="53"/>
      <c r="Q39" s="44">
        <f t="shared" si="5"/>
        <v>0</v>
      </c>
      <c r="R39" s="53"/>
      <c r="S39" s="44">
        <f t="shared" si="6"/>
        <v>0</v>
      </c>
      <c r="T39" s="53"/>
      <c r="U39" s="44">
        <f t="shared" si="7"/>
        <v>0</v>
      </c>
      <c r="V39" s="53"/>
      <c r="W39" s="44">
        <f t="shared" si="8"/>
        <v>0</v>
      </c>
    </row>
    <row r="40" spans="1:23" ht="16" x14ac:dyDescent="0.2">
      <c r="A40" s="110"/>
      <c r="B40" s="126" t="s">
        <v>105</v>
      </c>
      <c r="C40" s="129">
        <v>1.5</v>
      </c>
      <c r="D40" s="129">
        <v>1.5</v>
      </c>
      <c r="F40" s="43">
        <v>6</v>
      </c>
      <c r="G40" s="44">
        <f t="shared" si="0"/>
        <v>9</v>
      </c>
      <c r="H40" s="48"/>
      <c r="I40" s="44">
        <f t="shared" si="1"/>
        <v>0</v>
      </c>
      <c r="J40" s="48"/>
      <c r="K40" s="44">
        <f t="shared" si="2"/>
        <v>0</v>
      </c>
      <c r="L40" s="53"/>
      <c r="M40" s="44">
        <f t="shared" si="3"/>
        <v>0</v>
      </c>
      <c r="N40" s="53"/>
      <c r="O40" s="44">
        <f t="shared" si="4"/>
        <v>0</v>
      </c>
      <c r="P40" s="53"/>
      <c r="Q40" s="44">
        <f t="shared" si="5"/>
        <v>0</v>
      </c>
      <c r="R40" s="53"/>
      <c r="S40" s="44">
        <f t="shared" si="6"/>
        <v>0</v>
      </c>
      <c r="T40" s="53"/>
      <c r="U40" s="44">
        <f t="shared" si="7"/>
        <v>0</v>
      </c>
      <c r="V40" s="53"/>
      <c r="W40" s="44">
        <f t="shared" si="8"/>
        <v>0</v>
      </c>
    </row>
    <row r="41" spans="1:23" ht="16" x14ac:dyDescent="0.2">
      <c r="A41" s="110"/>
      <c r="B41" s="126" t="s">
        <v>106</v>
      </c>
      <c r="C41" s="129">
        <v>1.2</v>
      </c>
      <c r="D41" s="129">
        <v>1.5</v>
      </c>
      <c r="F41" s="43"/>
      <c r="G41" s="44">
        <f t="shared" si="0"/>
        <v>0</v>
      </c>
      <c r="H41" s="48"/>
      <c r="I41" s="44">
        <f t="shared" si="1"/>
        <v>0</v>
      </c>
      <c r="J41" s="48"/>
      <c r="K41" s="44">
        <f t="shared" si="2"/>
        <v>0</v>
      </c>
      <c r="L41" s="53"/>
      <c r="M41" s="44">
        <f t="shared" si="3"/>
        <v>0</v>
      </c>
      <c r="N41" s="53"/>
      <c r="O41" s="44">
        <f t="shared" si="4"/>
        <v>0</v>
      </c>
      <c r="P41" s="53"/>
      <c r="Q41" s="44">
        <f t="shared" si="5"/>
        <v>0</v>
      </c>
      <c r="R41" s="53"/>
      <c r="S41" s="44">
        <f t="shared" si="6"/>
        <v>0</v>
      </c>
      <c r="T41" s="53"/>
      <c r="U41" s="44">
        <f t="shared" si="7"/>
        <v>0</v>
      </c>
      <c r="V41" s="53"/>
      <c r="W41" s="44">
        <f t="shared" si="8"/>
        <v>0</v>
      </c>
    </row>
    <row r="42" spans="1:23" ht="16" x14ac:dyDescent="0.2">
      <c r="A42" s="110"/>
      <c r="B42" s="126" t="s">
        <v>107</v>
      </c>
      <c r="C42" s="127"/>
      <c r="D42" s="127"/>
      <c r="F42" s="43"/>
      <c r="G42" s="44">
        <f t="shared" si="0"/>
        <v>0</v>
      </c>
      <c r="H42" s="48"/>
      <c r="I42" s="44">
        <f t="shared" si="1"/>
        <v>0</v>
      </c>
      <c r="J42" s="48"/>
      <c r="K42" s="44">
        <f t="shared" si="2"/>
        <v>0</v>
      </c>
      <c r="L42" s="53"/>
      <c r="M42" s="44">
        <f t="shared" si="3"/>
        <v>0</v>
      </c>
      <c r="N42" s="53"/>
      <c r="O42" s="44">
        <f t="shared" si="4"/>
        <v>0</v>
      </c>
      <c r="P42" s="53"/>
      <c r="Q42" s="44">
        <f t="shared" si="5"/>
        <v>0</v>
      </c>
      <c r="R42" s="53"/>
      <c r="S42" s="44">
        <f t="shared" si="6"/>
        <v>0</v>
      </c>
      <c r="T42" s="53"/>
      <c r="U42" s="44">
        <f t="shared" si="7"/>
        <v>0</v>
      </c>
      <c r="V42" s="53"/>
      <c r="W42" s="44">
        <f t="shared" si="8"/>
        <v>0</v>
      </c>
    </row>
    <row r="43" spans="1:23" ht="16" x14ac:dyDescent="0.2">
      <c r="A43" s="110"/>
      <c r="B43" s="126" t="s">
        <v>108</v>
      </c>
      <c r="C43" s="129">
        <v>3.9</v>
      </c>
      <c r="D43" s="128">
        <v>4</v>
      </c>
      <c r="F43" s="43"/>
      <c r="G43" s="44">
        <f t="shared" si="0"/>
        <v>0</v>
      </c>
      <c r="H43" s="48"/>
      <c r="I43" s="44">
        <f t="shared" si="1"/>
        <v>0</v>
      </c>
      <c r="J43" s="48"/>
      <c r="K43" s="44">
        <f t="shared" si="2"/>
        <v>0</v>
      </c>
      <c r="L43" s="53"/>
      <c r="M43" s="44">
        <f t="shared" si="3"/>
        <v>0</v>
      </c>
      <c r="N43" s="53"/>
      <c r="O43" s="44">
        <f t="shared" si="4"/>
        <v>0</v>
      </c>
      <c r="P43" s="53"/>
      <c r="Q43" s="44">
        <f t="shared" si="5"/>
        <v>0</v>
      </c>
      <c r="R43" s="53"/>
      <c r="S43" s="44">
        <f t="shared" si="6"/>
        <v>0</v>
      </c>
      <c r="T43" s="53"/>
      <c r="U43" s="44">
        <f t="shared" si="7"/>
        <v>0</v>
      </c>
      <c r="V43" s="53"/>
      <c r="W43" s="44">
        <f t="shared" si="8"/>
        <v>0</v>
      </c>
    </row>
    <row r="44" spans="1:23" ht="16" x14ac:dyDescent="0.2">
      <c r="A44" s="110"/>
      <c r="B44" s="126" t="s">
        <v>109</v>
      </c>
      <c r="C44" s="128">
        <v>4</v>
      </c>
      <c r="D44" s="128">
        <v>4</v>
      </c>
      <c r="F44" s="43"/>
      <c r="G44" s="44">
        <f t="shared" si="0"/>
        <v>0</v>
      </c>
      <c r="H44" s="48"/>
      <c r="I44" s="44">
        <f t="shared" si="1"/>
        <v>0</v>
      </c>
      <c r="J44" s="48"/>
      <c r="K44" s="44">
        <f t="shared" si="2"/>
        <v>0</v>
      </c>
      <c r="L44" s="53"/>
      <c r="M44" s="44">
        <f t="shared" si="3"/>
        <v>0</v>
      </c>
      <c r="N44" s="53"/>
      <c r="O44" s="44">
        <f t="shared" si="4"/>
        <v>0</v>
      </c>
      <c r="P44" s="53"/>
      <c r="Q44" s="44">
        <f t="shared" si="5"/>
        <v>0</v>
      </c>
      <c r="R44" s="53"/>
      <c r="S44" s="44">
        <f t="shared" si="6"/>
        <v>0</v>
      </c>
      <c r="T44" s="53"/>
      <c r="U44" s="44">
        <f t="shared" si="7"/>
        <v>0</v>
      </c>
      <c r="V44" s="53"/>
      <c r="W44" s="44">
        <f t="shared" si="8"/>
        <v>0</v>
      </c>
    </row>
    <row r="45" spans="1:23" ht="16" x14ac:dyDescent="0.2">
      <c r="A45" s="110"/>
      <c r="B45" s="126" t="s">
        <v>110</v>
      </c>
      <c r="C45" s="128">
        <v>25</v>
      </c>
      <c r="D45" s="128">
        <v>25</v>
      </c>
      <c r="F45" s="43"/>
      <c r="G45" s="44">
        <f t="shared" si="0"/>
        <v>0</v>
      </c>
      <c r="H45" s="48"/>
      <c r="I45" s="44">
        <f t="shared" si="1"/>
        <v>0</v>
      </c>
      <c r="J45" s="48"/>
      <c r="K45" s="44">
        <f t="shared" si="2"/>
        <v>0</v>
      </c>
      <c r="L45" s="53"/>
      <c r="M45" s="44">
        <f t="shared" si="3"/>
        <v>0</v>
      </c>
      <c r="N45" s="53"/>
      <c r="O45" s="44">
        <f t="shared" si="4"/>
        <v>0</v>
      </c>
      <c r="P45" s="53"/>
      <c r="Q45" s="44">
        <f t="shared" si="5"/>
        <v>0</v>
      </c>
      <c r="R45" s="53"/>
      <c r="S45" s="44">
        <f t="shared" si="6"/>
        <v>0</v>
      </c>
      <c r="T45" s="53"/>
      <c r="U45" s="44">
        <f t="shared" si="7"/>
        <v>0</v>
      </c>
      <c r="V45" s="53"/>
      <c r="W45" s="44">
        <f t="shared" si="8"/>
        <v>0</v>
      </c>
    </row>
    <row r="46" spans="1:23" ht="16" x14ac:dyDescent="0.2">
      <c r="A46" s="110"/>
      <c r="B46" s="126"/>
      <c r="C46" s="127"/>
      <c r="D46" s="127"/>
      <c r="F46" s="43"/>
      <c r="G46" s="44">
        <f t="shared" si="0"/>
        <v>0</v>
      </c>
      <c r="H46" s="48"/>
      <c r="I46" s="44">
        <f t="shared" si="1"/>
        <v>0</v>
      </c>
      <c r="J46" s="48"/>
      <c r="K46" s="44">
        <f t="shared" si="2"/>
        <v>0</v>
      </c>
      <c r="L46" s="53"/>
      <c r="M46" s="44">
        <f t="shared" si="3"/>
        <v>0</v>
      </c>
      <c r="N46" s="53"/>
      <c r="O46" s="44">
        <f t="shared" si="4"/>
        <v>0</v>
      </c>
      <c r="P46" s="53"/>
      <c r="Q46" s="44">
        <f t="shared" si="5"/>
        <v>0</v>
      </c>
      <c r="R46" s="53"/>
      <c r="S46" s="44">
        <f t="shared" si="6"/>
        <v>0</v>
      </c>
      <c r="T46" s="53"/>
      <c r="U46" s="44">
        <f t="shared" si="7"/>
        <v>0</v>
      </c>
      <c r="V46" s="53"/>
      <c r="W46" s="44">
        <f t="shared" si="8"/>
        <v>0</v>
      </c>
    </row>
    <row r="47" spans="1:23" ht="16" x14ac:dyDescent="0.2">
      <c r="A47" s="17" t="s">
        <v>111</v>
      </c>
      <c r="B47" s="126"/>
      <c r="C47" s="127"/>
      <c r="D47" s="127"/>
      <c r="F47" s="43"/>
      <c r="G47" s="44">
        <f t="shared" si="0"/>
        <v>0</v>
      </c>
      <c r="H47" s="48"/>
      <c r="I47" s="44">
        <f t="shared" si="1"/>
        <v>0</v>
      </c>
      <c r="J47" s="48"/>
      <c r="K47" s="44">
        <f t="shared" si="2"/>
        <v>0</v>
      </c>
      <c r="L47" s="53"/>
      <c r="M47" s="44">
        <f t="shared" si="3"/>
        <v>0</v>
      </c>
      <c r="N47" s="53"/>
      <c r="O47" s="44">
        <f t="shared" si="4"/>
        <v>0</v>
      </c>
      <c r="P47" s="53"/>
      <c r="Q47" s="44">
        <f t="shared" si="5"/>
        <v>0</v>
      </c>
      <c r="R47" s="53"/>
      <c r="S47" s="44">
        <f t="shared" si="6"/>
        <v>0</v>
      </c>
      <c r="T47" s="53"/>
      <c r="U47" s="44">
        <f t="shared" si="7"/>
        <v>0</v>
      </c>
      <c r="V47" s="53"/>
      <c r="W47" s="44">
        <f t="shared" si="8"/>
        <v>0</v>
      </c>
    </row>
    <row r="48" spans="1:23" ht="16" x14ac:dyDescent="0.2">
      <c r="A48" s="110"/>
      <c r="B48" s="126" t="s">
        <v>112</v>
      </c>
      <c r="C48" s="129">
        <v>2.2000000000000002</v>
      </c>
      <c r="D48" s="129">
        <v>2.5</v>
      </c>
      <c r="F48" s="43"/>
      <c r="G48" s="44">
        <f t="shared" si="0"/>
        <v>0</v>
      </c>
      <c r="H48" s="48"/>
      <c r="I48" s="44">
        <f t="shared" si="1"/>
        <v>0</v>
      </c>
      <c r="J48" s="48"/>
      <c r="K48" s="44">
        <f t="shared" si="2"/>
        <v>0</v>
      </c>
      <c r="L48" s="53"/>
      <c r="M48" s="44">
        <f t="shared" si="3"/>
        <v>0</v>
      </c>
      <c r="N48" s="53"/>
      <c r="O48" s="44">
        <f t="shared" si="4"/>
        <v>0</v>
      </c>
      <c r="P48" s="53"/>
      <c r="Q48" s="44">
        <f t="shared" si="5"/>
        <v>0</v>
      </c>
      <c r="R48" s="53"/>
      <c r="S48" s="44">
        <f t="shared" si="6"/>
        <v>0</v>
      </c>
      <c r="T48" s="53"/>
      <c r="U48" s="44">
        <f t="shared" si="7"/>
        <v>0</v>
      </c>
      <c r="V48" s="53"/>
      <c r="W48" s="44">
        <f t="shared" si="8"/>
        <v>0</v>
      </c>
    </row>
    <row r="49" spans="1:23" ht="16" x14ac:dyDescent="0.2">
      <c r="A49" s="110"/>
      <c r="B49" s="126" t="s">
        <v>113</v>
      </c>
      <c r="C49" s="129">
        <v>7.5</v>
      </c>
      <c r="D49" s="129">
        <v>7.5</v>
      </c>
      <c r="F49" s="43"/>
      <c r="G49" s="44">
        <f t="shared" si="0"/>
        <v>0</v>
      </c>
      <c r="H49" s="48"/>
      <c r="I49" s="44">
        <f t="shared" si="1"/>
        <v>0</v>
      </c>
      <c r="J49" s="48"/>
      <c r="K49" s="44">
        <f t="shared" si="2"/>
        <v>0</v>
      </c>
      <c r="L49" s="53"/>
      <c r="M49" s="44">
        <f t="shared" si="3"/>
        <v>0</v>
      </c>
      <c r="N49" s="53"/>
      <c r="O49" s="44">
        <f t="shared" si="4"/>
        <v>0</v>
      </c>
      <c r="P49" s="53"/>
      <c r="Q49" s="44">
        <f t="shared" si="5"/>
        <v>0</v>
      </c>
      <c r="R49" s="53"/>
      <c r="S49" s="44">
        <f t="shared" si="6"/>
        <v>0</v>
      </c>
      <c r="T49" s="53"/>
      <c r="U49" s="44">
        <f t="shared" si="7"/>
        <v>0</v>
      </c>
      <c r="V49" s="53"/>
      <c r="W49" s="44">
        <f t="shared" si="8"/>
        <v>0</v>
      </c>
    </row>
    <row r="50" spans="1:23" ht="16" x14ac:dyDescent="0.2">
      <c r="A50" s="110"/>
      <c r="B50" s="126" t="s">
        <v>114</v>
      </c>
      <c r="C50" s="128">
        <v>2</v>
      </c>
      <c r="D50" s="128">
        <v>2</v>
      </c>
      <c r="F50" s="43">
        <v>2</v>
      </c>
      <c r="G50" s="44">
        <f t="shared" si="0"/>
        <v>4</v>
      </c>
      <c r="H50" s="48">
        <v>1</v>
      </c>
      <c r="I50" s="44">
        <f t="shared" si="1"/>
        <v>2</v>
      </c>
      <c r="J50" s="48">
        <v>1</v>
      </c>
      <c r="K50" s="44">
        <f t="shared" si="2"/>
        <v>2</v>
      </c>
      <c r="L50" s="53">
        <v>1</v>
      </c>
      <c r="M50" s="44">
        <f t="shared" si="3"/>
        <v>2</v>
      </c>
      <c r="N50" s="53">
        <v>1</v>
      </c>
      <c r="O50" s="44">
        <f t="shared" si="4"/>
        <v>2</v>
      </c>
      <c r="P50" s="53">
        <v>1</v>
      </c>
      <c r="Q50" s="44">
        <f t="shared" si="5"/>
        <v>2</v>
      </c>
      <c r="R50" s="53"/>
      <c r="S50" s="44">
        <f t="shared" si="6"/>
        <v>0</v>
      </c>
      <c r="T50" s="53">
        <v>2</v>
      </c>
      <c r="U50" s="44">
        <f t="shared" si="7"/>
        <v>4</v>
      </c>
      <c r="V50" s="53">
        <v>1</v>
      </c>
      <c r="W50" s="44">
        <f t="shared" si="8"/>
        <v>2</v>
      </c>
    </row>
    <row r="51" spans="1:23" ht="16" x14ac:dyDescent="0.2">
      <c r="A51" s="110"/>
      <c r="B51" s="126" t="s">
        <v>115</v>
      </c>
      <c r="C51" s="129">
        <v>2.5</v>
      </c>
      <c r="D51" s="129">
        <v>2.5</v>
      </c>
      <c r="F51" s="43"/>
      <c r="G51" s="44">
        <f t="shared" si="0"/>
        <v>0</v>
      </c>
      <c r="H51" s="48"/>
      <c r="I51" s="44">
        <f t="shared" si="1"/>
        <v>0</v>
      </c>
      <c r="J51" s="48"/>
      <c r="K51" s="44">
        <f t="shared" si="2"/>
        <v>0</v>
      </c>
      <c r="L51" s="53"/>
      <c r="M51" s="44">
        <f t="shared" si="3"/>
        <v>0</v>
      </c>
      <c r="N51" s="53"/>
      <c r="O51" s="44">
        <f t="shared" si="4"/>
        <v>0</v>
      </c>
      <c r="P51" s="53"/>
      <c r="Q51" s="44">
        <f t="shared" si="5"/>
        <v>0</v>
      </c>
      <c r="R51" s="53"/>
      <c r="S51" s="44">
        <f t="shared" si="6"/>
        <v>0</v>
      </c>
      <c r="T51" s="53"/>
      <c r="U51" s="44">
        <f t="shared" si="7"/>
        <v>0</v>
      </c>
      <c r="V51" s="53"/>
      <c r="W51" s="44">
        <f t="shared" si="8"/>
        <v>0</v>
      </c>
    </row>
    <row r="52" spans="1:23" ht="16" x14ac:dyDescent="0.2">
      <c r="A52" s="110"/>
      <c r="B52" s="126" t="s">
        <v>116</v>
      </c>
      <c r="C52" s="129">
        <v>6.5</v>
      </c>
      <c r="D52" s="129">
        <v>6.5</v>
      </c>
      <c r="F52" s="43">
        <v>2</v>
      </c>
      <c r="G52" s="44">
        <f t="shared" si="0"/>
        <v>13</v>
      </c>
      <c r="H52" s="48">
        <v>1</v>
      </c>
      <c r="I52" s="44">
        <f t="shared" si="1"/>
        <v>6.5</v>
      </c>
      <c r="J52" s="48">
        <v>1</v>
      </c>
      <c r="K52" s="44">
        <f t="shared" si="2"/>
        <v>6.5</v>
      </c>
      <c r="L52" s="53">
        <v>1</v>
      </c>
      <c r="M52" s="44">
        <f t="shared" si="3"/>
        <v>6.5</v>
      </c>
      <c r="N52" s="53">
        <v>1</v>
      </c>
      <c r="O52" s="44">
        <f t="shared" si="4"/>
        <v>6.5</v>
      </c>
      <c r="P52" s="53">
        <v>1</v>
      </c>
      <c r="Q52" s="44">
        <f t="shared" si="5"/>
        <v>6.5</v>
      </c>
      <c r="R52" s="53"/>
      <c r="S52" s="44">
        <f t="shared" si="6"/>
        <v>0</v>
      </c>
      <c r="T52" s="53">
        <v>2</v>
      </c>
      <c r="U52" s="44">
        <f t="shared" si="7"/>
        <v>13</v>
      </c>
      <c r="V52" s="53">
        <v>1</v>
      </c>
      <c r="W52" s="44">
        <f t="shared" si="8"/>
        <v>6.5</v>
      </c>
    </row>
    <row r="53" spans="1:23" ht="16" x14ac:dyDescent="0.2">
      <c r="A53" s="110"/>
      <c r="B53" s="126" t="s">
        <v>117</v>
      </c>
      <c r="C53" s="128">
        <v>16</v>
      </c>
      <c r="D53" s="128">
        <v>16</v>
      </c>
      <c r="F53" s="43"/>
      <c r="G53" s="44">
        <f t="shared" si="0"/>
        <v>0</v>
      </c>
      <c r="H53" s="48"/>
      <c r="I53" s="44">
        <f t="shared" si="1"/>
        <v>0</v>
      </c>
      <c r="J53" s="48"/>
      <c r="K53" s="44">
        <f t="shared" si="2"/>
        <v>0</v>
      </c>
      <c r="L53" s="53"/>
      <c r="M53" s="44">
        <f t="shared" si="3"/>
        <v>0</v>
      </c>
      <c r="N53" s="53"/>
      <c r="O53" s="44">
        <f t="shared" si="4"/>
        <v>0</v>
      </c>
      <c r="P53" s="53"/>
      <c r="Q53" s="44">
        <f t="shared" si="5"/>
        <v>0</v>
      </c>
      <c r="R53" s="53"/>
      <c r="S53" s="44">
        <f t="shared" si="6"/>
        <v>0</v>
      </c>
      <c r="T53" s="53"/>
      <c r="U53" s="44">
        <f t="shared" si="7"/>
        <v>0</v>
      </c>
      <c r="V53" s="53"/>
      <c r="W53" s="44">
        <f t="shared" si="8"/>
        <v>0</v>
      </c>
    </row>
    <row r="54" spans="1:23" ht="16" x14ac:dyDescent="0.2">
      <c r="A54" s="110"/>
      <c r="B54" s="126" t="s">
        <v>118</v>
      </c>
      <c r="C54" s="128">
        <v>12</v>
      </c>
      <c r="D54" s="128">
        <v>12</v>
      </c>
      <c r="F54" s="43"/>
      <c r="G54" s="44">
        <f t="shared" si="0"/>
        <v>0</v>
      </c>
      <c r="H54" s="48"/>
      <c r="I54" s="44">
        <f t="shared" si="1"/>
        <v>0</v>
      </c>
      <c r="J54" s="48"/>
      <c r="K54" s="44">
        <f t="shared" si="2"/>
        <v>0</v>
      </c>
      <c r="L54" s="53"/>
      <c r="M54" s="44">
        <f t="shared" si="3"/>
        <v>0</v>
      </c>
      <c r="N54" s="53"/>
      <c r="O54" s="44">
        <f t="shared" si="4"/>
        <v>0</v>
      </c>
      <c r="P54" s="53"/>
      <c r="Q54" s="44">
        <f t="shared" si="5"/>
        <v>0</v>
      </c>
      <c r="R54" s="53"/>
      <c r="S54" s="44">
        <f t="shared" si="6"/>
        <v>0</v>
      </c>
      <c r="T54" s="53"/>
      <c r="U54" s="44">
        <f t="shared" si="7"/>
        <v>0</v>
      </c>
      <c r="V54" s="53"/>
      <c r="W54" s="44">
        <f t="shared" si="8"/>
        <v>0</v>
      </c>
    </row>
    <row r="55" spans="1:23" ht="16" x14ac:dyDescent="0.2">
      <c r="A55" s="110"/>
      <c r="B55" s="170" t="s">
        <v>119</v>
      </c>
      <c r="C55" s="171">
        <v>0.5</v>
      </c>
      <c r="D55" s="171">
        <v>0.5</v>
      </c>
      <c r="F55" s="43">
        <v>10</v>
      </c>
      <c r="G55" s="44">
        <f>F55*D55</f>
        <v>5</v>
      </c>
      <c r="H55" s="48">
        <v>2</v>
      </c>
      <c r="I55" s="44">
        <f>H55*D55</f>
        <v>1</v>
      </c>
      <c r="J55" s="48"/>
      <c r="K55" s="44">
        <f>J55*D55</f>
        <v>0</v>
      </c>
      <c r="L55" s="53">
        <v>6</v>
      </c>
      <c r="M55" s="44">
        <f>L55*D55</f>
        <v>3</v>
      </c>
      <c r="N55" s="53"/>
      <c r="O55" s="44">
        <f>N55*D55</f>
        <v>0</v>
      </c>
      <c r="P55" s="53">
        <v>4</v>
      </c>
      <c r="Q55" s="44">
        <f>P55*D55</f>
        <v>2</v>
      </c>
      <c r="R55" s="53"/>
      <c r="S55" s="44">
        <f>R55*D55</f>
        <v>0</v>
      </c>
      <c r="T55" s="53">
        <v>6</v>
      </c>
      <c r="U55" s="44">
        <f>T55*D55</f>
        <v>3</v>
      </c>
      <c r="V55" s="53">
        <v>1</v>
      </c>
      <c r="W55" s="44">
        <f>V55*D55</f>
        <v>0.5</v>
      </c>
    </row>
    <row r="56" spans="1:23" ht="16" x14ac:dyDescent="0.2">
      <c r="A56" s="116"/>
      <c r="B56" s="173" t="s">
        <v>128</v>
      </c>
      <c r="C56" s="174">
        <v>1</v>
      </c>
      <c r="D56" s="174">
        <v>1</v>
      </c>
      <c r="F56" s="148"/>
      <c r="G56" s="44">
        <f>F56*D56</f>
        <v>0</v>
      </c>
      <c r="I56" s="44">
        <f>H56*D56</f>
        <v>0</v>
      </c>
      <c r="K56" s="44">
        <f>J56*D56</f>
        <v>0</v>
      </c>
      <c r="M56" s="44">
        <f>L56*D56</f>
        <v>0</v>
      </c>
      <c r="N56" s="177">
        <v>6</v>
      </c>
      <c r="O56" s="44">
        <f>N56*D56</f>
        <v>6</v>
      </c>
      <c r="Q56" s="44">
        <f>P56*D56</f>
        <v>0</v>
      </c>
      <c r="S56" s="44">
        <f>R56*D56</f>
        <v>0</v>
      </c>
      <c r="U56" s="44">
        <f>T56*D56</f>
        <v>0</v>
      </c>
      <c r="W56" s="44">
        <f>V56*D56</f>
        <v>0</v>
      </c>
    </row>
    <row r="57" spans="1:23" ht="16" x14ac:dyDescent="0.2">
      <c r="A57" s="175"/>
      <c r="B57" s="176"/>
      <c r="C57" s="176"/>
      <c r="D57" s="176"/>
      <c r="F57" s="234">
        <f>SUM(G2:G55)</f>
        <v>97.5</v>
      </c>
      <c r="G57" s="233"/>
      <c r="H57" s="232">
        <f>SUM(I2:I55)</f>
        <v>25</v>
      </c>
      <c r="I57" s="233"/>
      <c r="J57" s="232">
        <f>SUM(K2:K55)</f>
        <v>70.5</v>
      </c>
      <c r="K57" s="233"/>
      <c r="L57" s="232">
        <f>SUM(M2:M55)</f>
        <v>58</v>
      </c>
      <c r="M57" s="233"/>
      <c r="N57" s="232">
        <f>SUM(O2:O55)</f>
        <v>65.5</v>
      </c>
      <c r="O57" s="233"/>
      <c r="P57" s="232">
        <f>SUM(Q2:Q55)</f>
        <v>57.5</v>
      </c>
      <c r="Q57" s="233"/>
      <c r="R57" s="232">
        <f>SUM(S2:S55)</f>
        <v>0</v>
      </c>
      <c r="S57" s="233"/>
      <c r="T57" s="232">
        <f>SUM(U2:U55)</f>
        <v>103</v>
      </c>
      <c r="U57" s="233"/>
      <c r="V57" s="232">
        <f>SUM(W2:W55)</f>
        <v>17</v>
      </c>
      <c r="W57" s="233"/>
    </row>
    <row r="59" spans="1:23" ht="16" x14ac:dyDescent="0.2">
      <c r="A59" s="140" t="s">
        <v>120</v>
      </c>
      <c r="B59" s="141"/>
      <c r="C59" s="144"/>
      <c r="D59" s="141"/>
      <c r="E59" s="146"/>
      <c r="F59" s="151" t="s">
        <v>48</v>
      </c>
      <c r="G59" s="152"/>
      <c r="H59" s="151" t="s">
        <v>47</v>
      </c>
      <c r="I59" s="152"/>
      <c r="J59" s="151" t="s">
        <v>45</v>
      </c>
      <c r="K59" s="152"/>
      <c r="L59" s="151" t="s">
        <v>44</v>
      </c>
      <c r="M59" s="152"/>
      <c r="N59" s="153" t="s">
        <v>41</v>
      </c>
      <c r="O59" s="152"/>
      <c r="P59" s="153" t="s">
        <v>39</v>
      </c>
      <c r="Q59" s="152"/>
      <c r="R59" s="153" t="s">
        <v>38</v>
      </c>
      <c r="S59" s="152"/>
      <c r="T59" s="153" t="s">
        <v>36</v>
      </c>
      <c r="U59" s="152"/>
      <c r="V59" s="153" t="s">
        <v>34</v>
      </c>
      <c r="W59" s="152"/>
    </row>
    <row r="60" spans="1:23" ht="16" x14ac:dyDescent="0.2">
      <c r="A60" s="140"/>
      <c r="B60" s="141" t="s">
        <v>121</v>
      </c>
      <c r="C60" s="145">
        <v>7.3</v>
      </c>
      <c r="D60" s="142">
        <v>7.5</v>
      </c>
      <c r="E60" s="147"/>
      <c r="F60" s="154"/>
      <c r="G60" s="149">
        <f>F60*D60</f>
        <v>0</v>
      </c>
      <c r="H60" s="148"/>
      <c r="I60" s="149">
        <f>H60*D60</f>
        <v>0</v>
      </c>
      <c r="J60" s="148"/>
      <c r="K60" s="149">
        <f>J60*D60</f>
        <v>0</v>
      </c>
      <c r="L60" s="150"/>
      <c r="M60" s="149">
        <f>L60*D60</f>
        <v>0</v>
      </c>
      <c r="N60" s="150"/>
      <c r="O60" s="149">
        <f>N60*D60</f>
        <v>0</v>
      </c>
      <c r="P60" s="150"/>
      <c r="Q60" s="149">
        <f>P60*D60</f>
        <v>0</v>
      </c>
      <c r="R60" s="150"/>
      <c r="S60" s="149">
        <f>R60*D60</f>
        <v>0</v>
      </c>
      <c r="T60" s="150">
        <v>2</v>
      </c>
      <c r="U60" s="149">
        <f>T60*D60</f>
        <v>15</v>
      </c>
      <c r="V60" s="150"/>
      <c r="W60" s="149">
        <f>V60*D60</f>
        <v>0</v>
      </c>
    </row>
  </sheetData>
  <mergeCells count="9">
    <mergeCell ref="R57:S57"/>
    <mergeCell ref="T57:U57"/>
    <mergeCell ref="V57:W57"/>
    <mergeCell ref="F57:G57"/>
    <mergeCell ref="H57:I57"/>
    <mergeCell ref="J57:K57"/>
    <mergeCell ref="L57:M57"/>
    <mergeCell ref="N57:O57"/>
    <mergeCell ref="P57:Q57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Hanging Plot</vt:lpstr>
      <vt:lpstr>LX Weights</vt:lpstr>
      <vt:lpstr>'Hanging Plot'!Print_Area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Peter Lawrence</dc:creator>
  <cp:keywords/>
  <dc:description/>
  <cp:lastModifiedBy>Microsoft Office User</cp:lastModifiedBy>
  <cp:revision/>
  <cp:lastPrinted>2020-02-13T14:25:10Z</cp:lastPrinted>
  <dcterms:created xsi:type="dcterms:W3CDTF">2013-02-14T13:58:14Z</dcterms:created>
  <dcterms:modified xsi:type="dcterms:W3CDTF">2020-05-18T16:02:49Z</dcterms:modified>
  <cp:category/>
  <cp:contentStatus/>
</cp:coreProperties>
</file>